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alculadora" sheetId="2" state="visible" r:id="rId2"/>
    <sheet name="Tax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 &quot;#,##0.00;&quot;-R$ &quot;#,##0.00;&quot;R$ &quot;0.00"/>
    <numFmt numFmtId="165" formatCode="0.0%"/>
    <numFmt numFmtId="166" formatCode="0.00&quot;x&quot;"/>
  </numFmts>
  <fonts count="7">
    <font>
      <name val="Calibri"/>
      <family val="2"/>
      <color theme="1"/>
      <sz val="11"/>
      <scheme val="minor"/>
    </font>
    <font>
      <name val="Calibri"/>
      <b val="1"/>
      <color rgb="001F1C3F"/>
      <sz val="16"/>
    </font>
    <font>
      <name val="Calibri"/>
      <color rgb="004A4766"/>
      <sz val="11"/>
    </font>
    <font>
      <name val="Calibri"/>
      <b val="1"/>
      <color rgb="001F1C3F"/>
      <sz val="13"/>
    </font>
    <font>
      <name val="Calibri"/>
      <color rgb="001F1C3F"/>
      <sz val="11"/>
    </font>
    <font>
      <name val="Calibri"/>
      <b val="1"/>
      <color rgb="00FFFFFF"/>
      <sz val="11"/>
    </font>
    <font>
      <name val="Calibri"/>
      <b val="1"/>
      <color rgb="001F1C3F"/>
      <sz val="11"/>
    </font>
  </fonts>
  <fills count="4">
    <fill>
      <patternFill/>
    </fill>
    <fill>
      <patternFill patternType="gray125"/>
    </fill>
    <fill>
      <patternFill patternType="solid">
        <fgColor rgb="001F1C3F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D9D2C5"/>
      </left>
      <right style="thin">
        <color rgb="00D9D2C5"/>
      </right>
      <top style="thin">
        <color rgb="00D9D2C5"/>
      </top>
      <bottom style="thin">
        <color rgb="00D9D2C5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4" fontId="4" fillId="0" borderId="1" pivotButton="0" quotePrefix="0" xfId="0"/>
    <xf numFmtId="165" fontId="4" fillId="0" borderId="1" pivotButton="0" quotePrefix="0" xfId="0"/>
    <xf numFmtId="166" fontId="6" fillId="0" borderId="1" pivotButton="0" quotePrefix="0" xfId="0"/>
    <xf numFmtId="166" fontId="4" fillId="3" borderId="1" pivotButton="0" quotePrefix="0" xfId="0"/>
    <xf numFmtId="0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B00020"/>
      </font>
      <fill>
        <patternFill patternType="solid">
          <fgColor rgb="00FDE7EA"/>
        </patternFill>
      </fill>
    </dxf>
    <dxf>
      <font>
        <b val="1"/>
        <color rgb="00146C2E"/>
      </font>
    </dxf>
    <dxf>
      <font>
        <b val="1"/>
        <color rgb="00B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Calculadora de ROAS mínimo para Shopee Ads</t>
        </is>
      </c>
    </row>
    <row r="2">
      <c r="A2" s="2" t="inlineStr">
        <is>
          <t>Planilha grátis da NovaPocket. Versão 1 · outubro de 2026. Comissões conferidas em 19/10/2026.</t>
        </is>
      </c>
    </row>
    <row r="4">
      <c r="A4" s="3" t="inlineStr">
        <is>
          <t>O que ela faz</t>
        </is>
      </c>
    </row>
    <row r="5" ht="48" customHeight="1">
      <c r="A5" s="4" t="inlineStr">
        <is>
          <t>Para cada produto, calcula a sua margem antes dos anúncios (o que sobra do preço depois da comissão da Shopee, do custo, da embalagem e do imposto) e, a partir dela, o ROAS mínimo para o anúncio não dar prejuízo e o ROAS alvo para sobrar o lucro que você quer.</t>
        </is>
      </c>
    </row>
    <row r="7">
      <c r="A7" s="3" t="inlineStr">
        <is>
          <t>Como usar</t>
        </is>
      </c>
    </row>
    <row r="8" ht="48" customHeight="1">
      <c r="A8" s="4" t="inlineStr">
        <is>
          <t>1. Na aba Calculadora, uma linha por produto. Digite o preço de venda, o custo do produto, a embalagem e outros custos por venda, e a alíquota do seu imposto sobre o preço (a do seu regime; confirme com o seu contador).</t>
        </is>
      </c>
    </row>
    <row r="9" ht="33" customHeight="1">
      <c r="A9" s="4" t="inlineStr">
        <is>
          <t>2. A comissão da Shopee é calculada sozinha pela tabela da aba Taxas (vendedor CNPJ, desde 01/10/2026). Se você vende como CPF e passou de 450 pedidos em 90 dias, digite R$ 3,00 na coluna «Adicional CPF».</t>
        </is>
      </c>
    </row>
    <row r="10" ht="33" customHeight="1">
      <c r="A10" s="4" t="inlineStr">
        <is>
          <t>3. ROAS mínimo = 1 ÷ margem antes dos anúncios. Abaixo dele, cada real gasto em anúncio custa mais do que a venda deixa de margem.</t>
        </is>
      </c>
    </row>
    <row r="11" ht="33" customHeight="1">
      <c r="A11" s="4" t="inlineStr">
        <is>
          <t>4. Em «Lucro que você quer», digite quanto do preço você quer que sobre depois do anúncio (por exemplo, 10%). A planilha mostra o ROAS alvo para isso.</t>
        </is>
      </c>
    </row>
    <row r="12" ht="33" customHeight="1">
      <c r="A12" s="4" t="inlineStr">
        <is>
          <t>5. Opcional: digite o ROAS que a sua campanha está mostrando no painel da Shopee Ads. A coluna Situação compara com o mínimo e com o alvo.</t>
        </is>
      </c>
    </row>
    <row r="14">
      <c r="A14" s="3" t="inlineStr">
        <is>
          <t>Cores</t>
        </is>
      </c>
    </row>
    <row r="15" ht="33" customHeight="1">
      <c r="A15" s="4" t="inlineStr">
        <is>
          <t>Células creme: você preenche. Células brancas: calculadas, não apague. Se apagar uma fórmula sem querer, copie a da linha de cima.</t>
        </is>
      </c>
    </row>
    <row r="17">
      <c r="A17" s="3" t="inlineStr">
        <is>
          <t>Abrir no Excel ou no Google Sheets</t>
        </is>
      </c>
    </row>
    <row r="18" ht="18" customHeight="1">
      <c r="A18" s="4" t="inlineStr">
        <is>
          <t>Excel: abra com dois cliques. Não tem macros.</t>
        </is>
      </c>
    </row>
    <row r="19" ht="33" customHeight="1">
      <c r="A19" s="4" t="inlineStr">
        <is>
          <t>Google Sheets: envie o arquivo para o Google Drive, abra e escolha Arquivo &gt; Salvar como Planilhas Google.</t>
        </is>
      </c>
    </row>
    <row r="21">
      <c r="A21" s="3" t="inlineStr">
        <is>
          <t>O que a planilha não inclui</t>
        </is>
      </c>
    </row>
    <row r="22" ht="63" customHeight="1">
      <c r="A22" s="4" t="inlineStr">
        <is>
          <t>Cupons e promoções que você banca, frete que você paga, devoluções e o custo do seu tempo. O subsídio Pix da Shopee (a partir de R$ 80) não muda o valor que você recebe, segundo a Shopee, por isso não entra na conta da margem. A margem e o ROAS são calculados sobre o preço cadastrado: confira no relatório da Shopee Ads sobre qual valor a plataforma calcula o ROAS das suas vendas.</t>
        </is>
      </c>
    </row>
    <row r="24">
      <c r="A24" s="3" t="inlineStr">
        <is>
          <t>Importante</t>
        </is>
      </c>
    </row>
    <row r="25" ht="78" customHeight="1">
      <c r="A25" s="4" t="inlineStr">
        <is>
          <t>É uma ferramenta de cálculo, não assessoria contábil ou fiscal, e não garante vendas nem lucro: o ROAS que a campanha alcança depende do seu produto e do mercado. As comissões são as publicadas pela Shopee no Centro de Educação do Vendedor e podem mudar: atualize a aba Taxas se mudarem. Shopee, Shopee Ads, Excel, Google Sheets e Google Drive são marcas de seus respectivos titulares. Pix é marca do Banco Central do Brasil. A NovaPocket não tem relação com nenhum deles, nem é patrocinada ou aprovada por eles.</t>
        </is>
      </c>
    </row>
    <row r="26" ht="18" customHeight="1">
      <c r="A26" s="4" t="inlineStr">
        <is>
          <t>Exemplos explicados passo a passo: novapocket.pages.dev/pt/blog/roas-ideal-shopee-ads/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1" customWidth="1" min="5" max="5"/>
    <col width="11" customWidth="1" min="6" max="6"/>
    <col width="12" customWidth="1" min="7" max="7"/>
    <col width="14" customWidth="1" min="8" max="8"/>
    <col width="10" customWidth="1" min="9" max="9"/>
    <col width="11" customWidth="1" min="10" max="10"/>
    <col width="15" customWidth="1" min="11" max="11"/>
    <col width="13" customWidth="1" min="12" max="12"/>
    <col width="11" customWidth="1" min="13" max="13"/>
    <col width="12" customWidth="1" min="14" max="14"/>
    <col width="34" customWidth="1" min="15" max="15"/>
  </cols>
  <sheetData>
    <row r="1" ht="24" customHeight="1">
      <c r="A1" s="1" t="inlineStr">
        <is>
          <t>Calculadora</t>
        </is>
      </c>
    </row>
    <row r="2">
      <c r="A2" s="2" t="inlineStr">
        <is>
          <t>Uma linha por produto. Creme = você preenche. Os produtos e custos do exemplo são inventados.</t>
        </is>
      </c>
    </row>
    <row r="3">
      <c r="A3" s="2" t="inlineStr">
        <is>
          <t>ROAS = vendas geradas pelo anúncio ÷ gasto com o anúncio. ROAS mínimo = 1 ÷ margem antes dos anúncios (Shopee Ads, «Como definir sua meta de ROAS»).</t>
        </is>
      </c>
    </row>
    <row r="4" ht="46" customHeight="1">
      <c r="A4" s="5" t="inlineStr">
        <is>
          <t>Produto</t>
        </is>
      </c>
      <c r="B4" s="5" t="inlineStr">
        <is>
          <t>Preço de venda (R$)</t>
        </is>
      </c>
      <c r="C4" s="5" t="inlineStr">
        <is>
          <t>Custo do produto (R$)</t>
        </is>
      </c>
      <c r="D4" s="5" t="inlineStr">
        <is>
          <t>Embalagem e outros (R$)</t>
        </is>
      </c>
      <c r="E4" s="5" t="inlineStr">
        <is>
          <t>Imposto (% do preço)</t>
        </is>
      </c>
      <c r="F4" s="5" t="inlineStr">
        <is>
          <t>Adicional CPF (R$)</t>
        </is>
      </c>
      <c r="G4" s="5" t="inlineStr">
        <is>
          <t>Comissão Shopee (R$)</t>
        </is>
      </c>
      <c r="H4" s="5" t="inlineStr">
        <is>
          <t>Margem antes dos anúncios (R$)</t>
        </is>
      </c>
      <c r="I4" s="5" t="inlineStr">
        <is>
          <t>Margem (%)</t>
        </is>
      </c>
      <c r="J4" s="5" t="inlineStr">
        <is>
          <t>ROAS mínimo</t>
        </is>
      </c>
      <c r="K4" s="5" t="inlineStr">
        <is>
          <t>Gasto máximo em anúncio por venda (R$)</t>
        </is>
      </c>
      <c r="L4" s="5" t="inlineStr">
        <is>
          <t>Lucro que você quer (% do preço)</t>
        </is>
      </c>
      <c r="M4" s="5" t="inlineStr">
        <is>
          <t>ROAS alvo</t>
        </is>
      </c>
      <c r="N4" s="5" t="inlineStr">
        <is>
          <t>ROAS da sua campanha</t>
        </is>
      </c>
      <c r="O4" s="5" t="inlineStr">
        <is>
          <t>Situação</t>
        </is>
      </c>
    </row>
    <row r="5">
      <c r="A5" s="6" t="inlineStr">
        <is>
          <t>Kit de organizadores</t>
        </is>
      </c>
      <c r="B5" s="7" t="n">
        <v>59.9</v>
      </c>
      <c r="C5" s="7" t="n">
        <v>20</v>
      </c>
      <c r="D5" s="7" t="n">
        <v>1.5</v>
      </c>
      <c r="E5" s="8" t="n">
        <v>0</v>
      </c>
      <c r="F5" s="7" t="n">
        <v>0</v>
      </c>
      <c r="G5" s="9">
        <f>IF(N(B5)=0,"",ROUND(B5*VLOOKUP(B5,Taxas!$A$6:$C$10,2,TRUE)+IF(B5&lt;Taxas!$A$7,B5/2,VLOOKUP(B5,Taxas!$A$6:$C$10,3,TRUE)),2)+N(F5))</f>
        <v/>
      </c>
      <c r="H5" s="9">
        <f>IF(G5="","",B5-G5-N(C5)-N(D5)-ROUND(B5*N(E5),2))</f>
        <v/>
      </c>
      <c r="I5" s="10">
        <f>IF(H5="","",H5/B5)</f>
        <v/>
      </c>
      <c r="J5" s="11">
        <f>IF(I5="","",IF(I5&lt;=0,"Sem margem",ROUNDUP(1/I5,2)))</f>
        <v/>
      </c>
      <c r="K5" s="9">
        <f>IF(H5="","",MAX(H5,0))</f>
        <v/>
      </c>
      <c r="L5" s="8" t="n">
        <v>0.1</v>
      </c>
      <c r="M5" s="11">
        <f>IF(OR(I5="",L5=""),"",IF(I5-L5&lt;=0,"Margem não comporta",ROUNDUP(1/(I5-L5),2)))</f>
        <v/>
      </c>
      <c r="N5" s="12" t="n"/>
      <c r="O5" s="13">
        <f>IF(OR(N(N5)=0,J5=""),"",IF(NOT(ISNUMBER(J5)),"Sem margem para anunciar",IF(N5&lt;J5,"Abaixo do mínimo: o anúncio custa mais que a margem",IF(AND(ISNUMBER(M5),N5&lt;M5),"Cobre a margem, abaixo do seu lucro alvo","No alvo ou acima"))))</f>
        <v/>
      </c>
    </row>
    <row r="6">
      <c r="A6" s="6" t="inlineStr">
        <is>
          <t>Luminária de mesa</t>
        </is>
      </c>
      <c r="B6" s="7" t="n">
        <v>129.9</v>
      </c>
      <c r="C6" s="7" t="n">
        <v>50</v>
      </c>
      <c r="D6" s="7" t="n">
        <v>2</v>
      </c>
      <c r="E6" s="8" t="n">
        <v>0</v>
      </c>
      <c r="F6" s="7" t="n">
        <v>0</v>
      </c>
      <c r="G6" s="9">
        <f>IF(N(B6)=0,"",ROUND(B6*VLOOKUP(B6,Taxas!$A$6:$C$10,2,TRUE)+IF(B6&lt;Taxas!$A$7,B6/2,VLOOKUP(B6,Taxas!$A$6:$C$10,3,TRUE)),2)+N(F6))</f>
        <v/>
      </c>
      <c r="H6" s="9">
        <f>IF(G6="","",B6-G6-N(C6)-N(D6)-ROUND(B6*N(E6),2))</f>
        <v/>
      </c>
      <c r="I6" s="10">
        <f>IF(H6="","",H6/B6)</f>
        <v/>
      </c>
      <c r="J6" s="11">
        <f>IF(I6="","",IF(I6&lt;=0,"Sem margem",ROUNDUP(1/I6,2)))</f>
        <v/>
      </c>
      <c r="K6" s="9">
        <f>IF(H6="","",MAX(H6,0))</f>
        <v/>
      </c>
      <c r="L6" s="8" t="n">
        <v>0.1</v>
      </c>
      <c r="M6" s="11">
        <f>IF(OR(I6="",L6=""),"",IF(I6-L6&lt;=0,"Margem não comporta",ROUNDUP(1/(I6-L6),2)))</f>
        <v/>
      </c>
      <c r="N6" s="12" t="n">
        <v>4.2</v>
      </c>
      <c r="O6" s="13">
        <f>IF(OR(N(N6)=0,J6=""),"",IF(NOT(ISNUMBER(J6)),"Sem margem para anunciar",IF(N6&lt;J6,"Abaixo do mínimo: o anúncio custa mais que a margem",IF(AND(ISNUMBER(M6),N6&lt;M6),"Cobre a margem, abaixo do seu lucro alvo","No alvo ou acima"))))</f>
        <v/>
      </c>
    </row>
    <row r="7">
      <c r="A7" s="6" t="n"/>
      <c r="B7" s="7" t="n"/>
      <c r="C7" s="7" t="n"/>
      <c r="D7" s="7" t="n"/>
      <c r="E7" s="8" t="n"/>
      <c r="F7" s="7" t="n"/>
      <c r="G7" s="9">
        <f>IF(N(B7)=0,"",ROUND(B7*VLOOKUP(B7,Taxas!$A$6:$C$10,2,TRUE)+IF(B7&lt;Taxas!$A$7,B7/2,VLOOKUP(B7,Taxas!$A$6:$C$10,3,TRUE)),2)+N(F7))</f>
        <v/>
      </c>
      <c r="H7" s="9">
        <f>IF(G7="","",B7-G7-N(C7)-N(D7)-ROUND(B7*N(E7),2))</f>
        <v/>
      </c>
      <c r="I7" s="10">
        <f>IF(H7="","",H7/B7)</f>
        <v/>
      </c>
      <c r="J7" s="11">
        <f>IF(I7="","",IF(I7&lt;=0,"Sem margem",ROUNDUP(1/I7,2)))</f>
        <v/>
      </c>
      <c r="K7" s="9">
        <f>IF(H7="","",MAX(H7,0))</f>
        <v/>
      </c>
      <c r="L7" s="8" t="n"/>
      <c r="M7" s="11">
        <f>IF(OR(I7="",L7=""),"",IF(I7-L7&lt;=0,"Margem não comporta",ROUNDUP(1/(I7-L7),2)))</f>
        <v/>
      </c>
      <c r="N7" s="12" t="n"/>
      <c r="O7" s="13">
        <f>IF(OR(N(N7)=0,J7=""),"",IF(NOT(ISNUMBER(J7)),"Sem margem para anunciar",IF(N7&lt;J7,"Abaixo do mínimo: o anúncio custa mais que a margem",IF(AND(ISNUMBER(M7),N7&lt;M7),"Cobre a margem, abaixo do seu lucro alvo","No alvo ou acima"))))</f>
        <v/>
      </c>
    </row>
    <row r="8">
      <c r="A8" s="6" t="n"/>
      <c r="B8" s="7" t="n"/>
      <c r="C8" s="7" t="n"/>
      <c r="D8" s="7" t="n"/>
      <c r="E8" s="8" t="n"/>
      <c r="F8" s="7" t="n"/>
      <c r="G8" s="9">
        <f>IF(N(B8)=0,"",ROUND(B8*VLOOKUP(B8,Taxas!$A$6:$C$10,2,TRUE)+IF(B8&lt;Taxas!$A$7,B8/2,VLOOKUP(B8,Taxas!$A$6:$C$10,3,TRUE)),2)+N(F8))</f>
        <v/>
      </c>
      <c r="H8" s="9">
        <f>IF(G8="","",B8-G8-N(C8)-N(D8)-ROUND(B8*N(E8),2))</f>
        <v/>
      </c>
      <c r="I8" s="10">
        <f>IF(H8="","",H8/B8)</f>
        <v/>
      </c>
      <c r="J8" s="11">
        <f>IF(I8="","",IF(I8&lt;=0,"Sem margem",ROUNDUP(1/I8,2)))</f>
        <v/>
      </c>
      <c r="K8" s="9">
        <f>IF(H8="","",MAX(H8,0))</f>
        <v/>
      </c>
      <c r="L8" s="8" t="n"/>
      <c r="M8" s="11">
        <f>IF(OR(I8="",L8=""),"",IF(I8-L8&lt;=0,"Margem não comporta",ROUNDUP(1/(I8-L8),2)))</f>
        <v/>
      </c>
      <c r="N8" s="12" t="n"/>
      <c r="O8" s="13">
        <f>IF(OR(N(N8)=0,J8=""),"",IF(NOT(ISNUMBER(J8)),"Sem margem para anunciar",IF(N8&lt;J8,"Abaixo do mínimo: o anúncio custa mais que a margem",IF(AND(ISNUMBER(M8),N8&lt;M8),"Cobre a margem, abaixo do seu lucro alvo","No alvo ou acima"))))</f>
        <v/>
      </c>
    </row>
    <row r="9">
      <c r="A9" s="6" t="n"/>
      <c r="B9" s="7" t="n"/>
      <c r="C9" s="7" t="n"/>
      <c r="D9" s="7" t="n"/>
      <c r="E9" s="8" t="n"/>
      <c r="F9" s="7" t="n"/>
      <c r="G9" s="9">
        <f>IF(N(B9)=0,"",ROUND(B9*VLOOKUP(B9,Taxas!$A$6:$C$10,2,TRUE)+IF(B9&lt;Taxas!$A$7,B9/2,VLOOKUP(B9,Taxas!$A$6:$C$10,3,TRUE)),2)+N(F9))</f>
        <v/>
      </c>
      <c r="H9" s="9">
        <f>IF(G9="","",B9-G9-N(C9)-N(D9)-ROUND(B9*N(E9),2))</f>
        <v/>
      </c>
      <c r="I9" s="10">
        <f>IF(H9="","",H9/B9)</f>
        <v/>
      </c>
      <c r="J9" s="11">
        <f>IF(I9="","",IF(I9&lt;=0,"Sem margem",ROUNDUP(1/I9,2)))</f>
        <v/>
      </c>
      <c r="K9" s="9">
        <f>IF(H9="","",MAX(H9,0))</f>
        <v/>
      </c>
      <c r="L9" s="8" t="n"/>
      <c r="M9" s="11">
        <f>IF(OR(I9="",L9=""),"",IF(I9-L9&lt;=0,"Margem não comporta",ROUNDUP(1/(I9-L9),2)))</f>
        <v/>
      </c>
      <c r="N9" s="12" t="n"/>
      <c r="O9" s="13">
        <f>IF(OR(N(N9)=0,J9=""),"",IF(NOT(ISNUMBER(J9)),"Sem margem para anunciar",IF(N9&lt;J9,"Abaixo do mínimo: o anúncio custa mais que a margem",IF(AND(ISNUMBER(M9),N9&lt;M9),"Cobre a margem, abaixo do seu lucro alvo","No alvo ou acima"))))</f>
        <v/>
      </c>
    </row>
    <row r="10">
      <c r="A10" s="6" t="n"/>
      <c r="B10" s="7" t="n"/>
      <c r="C10" s="7" t="n"/>
      <c r="D10" s="7" t="n"/>
      <c r="E10" s="8" t="n"/>
      <c r="F10" s="7" t="n"/>
      <c r="G10" s="9">
        <f>IF(N(B10)=0,"",ROUND(B10*VLOOKUP(B10,Taxas!$A$6:$C$10,2,TRUE)+IF(B10&lt;Taxas!$A$7,B10/2,VLOOKUP(B10,Taxas!$A$6:$C$10,3,TRUE)),2)+N(F10))</f>
        <v/>
      </c>
      <c r="H10" s="9">
        <f>IF(G10="","",B10-G10-N(C10)-N(D10)-ROUND(B10*N(E10),2))</f>
        <v/>
      </c>
      <c r="I10" s="10">
        <f>IF(H10="","",H10/B10)</f>
        <v/>
      </c>
      <c r="J10" s="11">
        <f>IF(I10="","",IF(I10&lt;=0,"Sem margem",ROUNDUP(1/I10,2)))</f>
        <v/>
      </c>
      <c r="K10" s="9">
        <f>IF(H10="","",MAX(H10,0))</f>
        <v/>
      </c>
      <c r="L10" s="8" t="n"/>
      <c r="M10" s="11">
        <f>IF(OR(I10="",L10=""),"",IF(I10-L10&lt;=0,"Margem não comporta",ROUNDUP(1/(I10-L10),2)))</f>
        <v/>
      </c>
      <c r="N10" s="12" t="n"/>
      <c r="O10" s="13">
        <f>IF(OR(N(N10)=0,J10=""),"",IF(NOT(ISNUMBER(J10)),"Sem margem para anunciar",IF(N10&lt;J10,"Abaixo do mínimo: o anúncio custa mais que a margem",IF(AND(ISNUMBER(M10),N10&lt;M10),"Cobre a margem, abaixo do seu lucro alvo","No alvo ou acima"))))</f>
        <v/>
      </c>
    </row>
    <row r="11">
      <c r="A11" s="6" t="n"/>
      <c r="B11" s="7" t="n"/>
      <c r="C11" s="7" t="n"/>
      <c r="D11" s="7" t="n"/>
      <c r="E11" s="8" t="n"/>
      <c r="F11" s="7" t="n"/>
      <c r="G11" s="9">
        <f>IF(N(B11)=0,"",ROUND(B11*VLOOKUP(B11,Taxas!$A$6:$C$10,2,TRUE)+IF(B11&lt;Taxas!$A$7,B11/2,VLOOKUP(B11,Taxas!$A$6:$C$10,3,TRUE)),2)+N(F11))</f>
        <v/>
      </c>
      <c r="H11" s="9">
        <f>IF(G11="","",B11-G11-N(C11)-N(D11)-ROUND(B11*N(E11),2))</f>
        <v/>
      </c>
      <c r="I11" s="10">
        <f>IF(H11="","",H11/B11)</f>
        <v/>
      </c>
      <c r="J11" s="11">
        <f>IF(I11="","",IF(I11&lt;=0,"Sem margem",ROUNDUP(1/I11,2)))</f>
        <v/>
      </c>
      <c r="K11" s="9">
        <f>IF(H11="","",MAX(H11,0))</f>
        <v/>
      </c>
      <c r="L11" s="8" t="n"/>
      <c r="M11" s="11">
        <f>IF(OR(I11="",L11=""),"",IF(I11-L11&lt;=0,"Margem não comporta",ROUNDUP(1/(I11-L11),2)))</f>
        <v/>
      </c>
      <c r="N11" s="12" t="n"/>
      <c r="O11" s="13">
        <f>IF(OR(N(N11)=0,J11=""),"",IF(NOT(ISNUMBER(J11)),"Sem margem para anunciar",IF(N11&lt;J11,"Abaixo do mínimo: o anúncio custa mais que a margem",IF(AND(ISNUMBER(M11),N11&lt;M11),"Cobre a margem, abaixo do seu lucro alvo","No alvo ou acima"))))</f>
        <v/>
      </c>
    </row>
    <row r="12">
      <c r="A12" s="6" t="n"/>
      <c r="B12" s="7" t="n"/>
      <c r="C12" s="7" t="n"/>
      <c r="D12" s="7" t="n"/>
      <c r="E12" s="8" t="n"/>
      <c r="F12" s="7" t="n"/>
      <c r="G12" s="9">
        <f>IF(N(B12)=0,"",ROUND(B12*VLOOKUP(B12,Taxas!$A$6:$C$10,2,TRUE)+IF(B12&lt;Taxas!$A$7,B12/2,VLOOKUP(B12,Taxas!$A$6:$C$10,3,TRUE)),2)+N(F12))</f>
        <v/>
      </c>
      <c r="H12" s="9">
        <f>IF(G12="","",B12-G12-N(C12)-N(D12)-ROUND(B12*N(E12),2))</f>
        <v/>
      </c>
      <c r="I12" s="10">
        <f>IF(H12="","",H12/B12)</f>
        <v/>
      </c>
      <c r="J12" s="11">
        <f>IF(I12="","",IF(I12&lt;=0,"Sem margem",ROUNDUP(1/I12,2)))</f>
        <v/>
      </c>
      <c r="K12" s="9">
        <f>IF(H12="","",MAX(H12,0))</f>
        <v/>
      </c>
      <c r="L12" s="8" t="n"/>
      <c r="M12" s="11">
        <f>IF(OR(I12="",L12=""),"",IF(I12-L12&lt;=0,"Margem não comporta",ROUNDUP(1/(I12-L12),2)))</f>
        <v/>
      </c>
      <c r="N12" s="12" t="n"/>
      <c r="O12" s="13">
        <f>IF(OR(N(N12)=0,J12=""),"",IF(NOT(ISNUMBER(J12)),"Sem margem para anunciar",IF(N12&lt;J12,"Abaixo do mínimo: o anúncio custa mais que a margem",IF(AND(ISNUMBER(M12),N12&lt;M12),"Cobre a margem, abaixo do seu lucro alvo","No alvo ou acima"))))</f>
        <v/>
      </c>
    </row>
    <row r="13">
      <c r="A13" s="6" t="n"/>
      <c r="B13" s="7" t="n"/>
      <c r="C13" s="7" t="n"/>
      <c r="D13" s="7" t="n"/>
      <c r="E13" s="8" t="n"/>
      <c r="F13" s="7" t="n"/>
      <c r="G13" s="9">
        <f>IF(N(B13)=0,"",ROUND(B13*VLOOKUP(B13,Taxas!$A$6:$C$10,2,TRUE)+IF(B13&lt;Taxas!$A$7,B13/2,VLOOKUP(B13,Taxas!$A$6:$C$10,3,TRUE)),2)+N(F13))</f>
        <v/>
      </c>
      <c r="H13" s="9">
        <f>IF(G13="","",B13-G13-N(C13)-N(D13)-ROUND(B13*N(E13),2))</f>
        <v/>
      </c>
      <c r="I13" s="10">
        <f>IF(H13="","",H13/B13)</f>
        <v/>
      </c>
      <c r="J13" s="11">
        <f>IF(I13="","",IF(I13&lt;=0,"Sem margem",ROUNDUP(1/I13,2)))</f>
        <v/>
      </c>
      <c r="K13" s="9">
        <f>IF(H13="","",MAX(H13,0))</f>
        <v/>
      </c>
      <c r="L13" s="8" t="n"/>
      <c r="M13" s="11">
        <f>IF(OR(I13="",L13=""),"",IF(I13-L13&lt;=0,"Margem não comporta",ROUNDUP(1/(I13-L13),2)))</f>
        <v/>
      </c>
      <c r="N13" s="12" t="n"/>
      <c r="O13" s="13">
        <f>IF(OR(N(N13)=0,J13=""),"",IF(NOT(ISNUMBER(J13)),"Sem margem para anunciar",IF(N13&lt;J13,"Abaixo do mínimo: o anúncio custa mais que a margem",IF(AND(ISNUMBER(M13),N13&lt;M13),"Cobre a margem, abaixo do seu lucro alvo","No alvo ou acima"))))</f>
        <v/>
      </c>
    </row>
    <row r="14">
      <c r="A14" s="6" t="n"/>
      <c r="B14" s="7" t="n"/>
      <c r="C14" s="7" t="n"/>
      <c r="D14" s="7" t="n"/>
      <c r="E14" s="8" t="n"/>
      <c r="F14" s="7" t="n"/>
      <c r="G14" s="9">
        <f>IF(N(B14)=0,"",ROUND(B14*VLOOKUP(B14,Taxas!$A$6:$C$10,2,TRUE)+IF(B14&lt;Taxas!$A$7,B14/2,VLOOKUP(B14,Taxas!$A$6:$C$10,3,TRUE)),2)+N(F14))</f>
        <v/>
      </c>
      <c r="H14" s="9">
        <f>IF(G14="","",B14-G14-N(C14)-N(D14)-ROUND(B14*N(E14),2))</f>
        <v/>
      </c>
      <c r="I14" s="10">
        <f>IF(H14="","",H14/B14)</f>
        <v/>
      </c>
      <c r="J14" s="11">
        <f>IF(I14="","",IF(I14&lt;=0,"Sem margem",ROUNDUP(1/I14,2)))</f>
        <v/>
      </c>
      <c r="K14" s="9">
        <f>IF(H14="","",MAX(H14,0))</f>
        <v/>
      </c>
      <c r="L14" s="8" t="n"/>
      <c r="M14" s="11">
        <f>IF(OR(I14="",L14=""),"",IF(I14-L14&lt;=0,"Margem não comporta",ROUNDUP(1/(I14-L14),2)))</f>
        <v/>
      </c>
      <c r="N14" s="12" t="n"/>
      <c r="O14" s="13">
        <f>IF(OR(N(N14)=0,J14=""),"",IF(NOT(ISNUMBER(J14)),"Sem margem para anunciar",IF(N14&lt;J14,"Abaixo do mínimo: o anúncio custa mais que a margem",IF(AND(ISNUMBER(M14),N14&lt;M14),"Cobre a margem, abaixo do seu lucro alvo","No alvo ou acima"))))</f>
        <v/>
      </c>
    </row>
    <row r="15">
      <c r="A15" s="6" t="n"/>
      <c r="B15" s="7" t="n"/>
      <c r="C15" s="7" t="n"/>
      <c r="D15" s="7" t="n"/>
      <c r="E15" s="8" t="n"/>
      <c r="F15" s="7" t="n"/>
      <c r="G15" s="9">
        <f>IF(N(B15)=0,"",ROUND(B15*VLOOKUP(B15,Taxas!$A$6:$C$10,2,TRUE)+IF(B15&lt;Taxas!$A$7,B15/2,VLOOKUP(B15,Taxas!$A$6:$C$10,3,TRUE)),2)+N(F15))</f>
        <v/>
      </c>
      <c r="H15" s="9">
        <f>IF(G15="","",B15-G15-N(C15)-N(D15)-ROUND(B15*N(E15),2))</f>
        <v/>
      </c>
      <c r="I15" s="10">
        <f>IF(H15="","",H15/B15)</f>
        <v/>
      </c>
      <c r="J15" s="11">
        <f>IF(I15="","",IF(I15&lt;=0,"Sem margem",ROUNDUP(1/I15,2)))</f>
        <v/>
      </c>
      <c r="K15" s="9">
        <f>IF(H15="","",MAX(H15,0))</f>
        <v/>
      </c>
      <c r="L15" s="8" t="n"/>
      <c r="M15" s="11">
        <f>IF(OR(I15="",L15=""),"",IF(I15-L15&lt;=0,"Margem não comporta",ROUNDUP(1/(I15-L15),2)))</f>
        <v/>
      </c>
      <c r="N15" s="12" t="n"/>
      <c r="O15" s="13">
        <f>IF(OR(N(N15)=0,J15=""),"",IF(NOT(ISNUMBER(J15)),"Sem margem para anunciar",IF(N15&lt;J15,"Abaixo do mínimo: o anúncio custa mais que a margem",IF(AND(ISNUMBER(M15),N15&lt;M15),"Cobre a margem, abaixo do seu lucro alvo","No alvo ou acima"))))</f>
        <v/>
      </c>
    </row>
    <row r="16">
      <c r="A16" s="6" t="n"/>
      <c r="B16" s="7" t="n"/>
      <c r="C16" s="7" t="n"/>
      <c r="D16" s="7" t="n"/>
      <c r="E16" s="8" t="n"/>
      <c r="F16" s="7" t="n"/>
      <c r="G16" s="9">
        <f>IF(N(B16)=0,"",ROUND(B16*VLOOKUP(B16,Taxas!$A$6:$C$10,2,TRUE)+IF(B16&lt;Taxas!$A$7,B16/2,VLOOKUP(B16,Taxas!$A$6:$C$10,3,TRUE)),2)+N(F16))</f>
        <v/>
      </c>
      <c r="H16" s="9">
        <f>IF(G16="","",B16-G16-N(C16)-N(D16)-ROUND(B16*N(E16),2))</f>
        <v/>
      </c>
      <c r="I16" s="10">
        <f>IF(H16="","",H16/B16)</f>
        <v/>
      </c>
      <c r="J16" s="11">
        <f>IF(I16="","",IF(I16&lt;=0,"Sem margem",ROUNDUP(1/I16,2)))</f>
        <v/>
      </c>
      <c r="K16" s="9">
        <f>IF(H16="","",MAX(H16,0))</f>
        <v/>
      </c>
      <c r="L16" s="8" t="n"/>
      <c r="M16" s="11">
        <f>IF(OR(I16="",L16=""),"",IF(I16-L16&lt;=0,"Margem não comporta",ROUNDUP(1/(I16-L16),2)))</f>
        <v/>
      </c>
      <c r="N16" s="12" t="n"/>
      <c r="O16" s="13">
        <f>IF(OR(N(N16)=0,J16=""),"",IF(NOT(ISNUMBER(J16)),"Sem margem para anunciar",IF(N16&lt;J16,"Abaixo do mínimo: o anúncio custa mais que a margem",IF(AND(ISNUMBER(M16),N16&lt;M16),"Cobre a margem, abaixo do seu lucro alvo","No alvo ou acima"))))</f>
        <v/>
      </c>
    </row>
    <row r="17">
      <c r="A17" s="6" t="n"/>
      <c r="B17" s="7" t="n"/>
      <c r="C17" s="7" t="n"/>
      <c r="D17" s="7" t="n"/>
      <c r="E17" s="8" t="n"/>
      <c r="F17" s="7" t="n"/>
      <c r="G17" s="9">
        <f>IF(N(B17)=0,"",ROUND(B17*VLOOKUP(B17,Taxas!$A$6:$C$10,2,TRUE)+IF(B17&lt;Taxas!$A$7,B17/2,VLOOKUP(B17,Taxas!$A$6:$C$10,3,TRUE)),2)+N(F17))</f>
        <v/>
      </c>
      <c r="H17" s="9">
        <f>IF(G17="","",B17-G17-N(C17)-N(D17)-ROUND(B17*N(E17),2))</f>
        <v/>
      </c>
      <c r="I17" s="10">
        <f>IF(H17="","",H17/B17)</f>
        <v/>
      </c>
      <c r="J17" s="11">
        <f>IF(I17="","",IF(I17&lt;=0,"Sem margem",ROUNDUP(1/I17,2)))</f>
        <v/>
      </c>
      <c r="K17" s="9">
        <f>IF(H17="","",MAX(H17,0))</f>
        <v/>
      </c>
      <c r="L17" s="8" t="n"/>
      <c r="M17" s="11">
        <f>IF(OR(I17="",L17=""),"",IF(I17-L17&lt;=0,"Margem não comporta",ROUNDUP(1/(I17-L17),2)))</f>
        <v/>
      </c>
      <c r="N17" s="12" t="n"/>
      <c r="O17" s="13">
        <f>IF(OR(N(N17)=0,J17=""),"",IF(NOT(ISNUMBER(J17)),"Sem margem para anunciar",IF(N17&lt;J17,"Abaixo do mínimo: o anúncio custa mais que a margem",IF(AND(ISNUMBER(M17),N17&lt;M17),"Cobre a margem, abaixo do seu lucro alvo","No alvo ou acima"))))</f>
        <v/>
      </c>
    </row>
    <row r="18">
      <c r="A18" s="6" t="n"/>
      <c r="B18" s="7" t="n"/>
      <c r="C18" s="7" t="n"/>
      <c r="D18" s="7" t="n"/>
      <c r="E18" s="8" t="n"/>
      <c r="F18" s="7" t="n"/>
      <c r="G18" s="9">
        <f>IF(N(B18)=0,"",ROUND(B18*VLOOKUP(B18,Taxas!$A$6:$C$10,2,TRUE)+IF(B18&lt;Taxas!$A$7,B18/2,VLOOKUP(B18,Taxas!$A$6:$C$10,3,TRUE)),2)+N(F18))</f>
        <v/>
      </c>
      <c r="H18" s="9">
        <f>IF(G18="","",B18-G18-N(C18)-N(D18)-ROUND(B18*N(E18),2))</f>
        <v/>
      </c>
      <c r="I18" s="10">
        <f>IF(H18="","",H18/B18)</f>
        <v/>
      </c>
      <c r="J18" s="11">
        <f>IF(I18="","",IF(I18&lt;=0,"Sem margem",ROUNDUP(1/I18,2)))</f>
        <v/>
      </c>
      <c r="K18" s="9">
        <f>IF(H18="","",MAX(H18,0))</f>
        <v/>
      </c>
      <c r="L18" s="8" t="n"/>
      <c r="M18" s="11">
        <f>IF(OR(I18="",L18=""),"",IF(I18-L18&lt;=0,"Margem não comporta",ROUNDUP(1/(I18-L18),2)))</f>
        <v/>
      </c>
      <c r="N18" s="12" t="n"/>
      <c r="O18" s="13">
        <f>IF(OR(N(N18)=0,J18=""),"",IF(NOT(ISNUMBER(J18)),"Sem margem para anunciar",IF(N18&lt;J18,"Abaixo do mínimo: o anúncio custa mais que a margem",IF(AND(ISNUMBER(M18),N18&lt;M18),"Cobre a margem, abaixo do seu lucro alvo","No alvo ou acima"))))</f>
        <v/>
      </c>
    </row>
    <row r="19">
      <c r="A19" s="6" t="n"/>
      <c r="B19" s="7" t="n"/>
      <c r="C19" s="7" t="n"/>
      <c r="D19" s="7" t="n"/>
      <c r="E19" s="8" t="n"/>
      <c r="F19" s="7" t="n"/>
      <c r="G19" s="9">
        <f>IF(N(B19)=0,"",ROUND(B19*VLOOKUP(B19,Taxas!$A$6:$C$10,2,TRUE)+IF(B19&lt;Taxas!$A$7,B19/2,VLOOKUP(B19,Taxas!$A$6:$C$10,3,TRUE)),2)+N(F19))</f>
        <v/>
      </c>
      <c r="H19" s="9">
        <f>IF(G19="","",B19-G19-N(C19)-N(D19)-ROUND(B19*N(E19),2))</f>
        <v/>
      </c>
      <c r="I19" s="10">
        <f>IF(H19="","",H19/B19)</f>
        <v/>
      </c>
      <c r="J19" s="11">
        <f>IF(I19="","",IF(I19&lt;=0,"Sem margem",ROUNDUP(1/I19,2)))</f>
        <v/>
      </c>
      <c r="K19" s="9">
        <f>IF(H19="","",MAX(H19,0))</f>
        <v/>
      </c>
      <c r="L19" s="8" t="n"/>
      <c r="M19" s="11">
        <f>IF(OR(I19="",L19=""),"",IF(I19-L19&lt;=0,"Margem não comporta",ROUNDUP(1/(I19-L19),2)))</f>
        <v/>
      </c>
      <c r="N19" s="12" t="n"/>
      <c r="O19" s="13">
        <f>IF(OR(N(N19)=0,J19=""),"",IF(NOT(ISNUMBER(J19)),"Sem margem para anunciar",IF(N19&lt;J19,"Abaixo do mínimo: o anúncio custa mais que a margem",IF(AND(ISNUMBER(M19),N19&lt;M19),"Cobre a margem, abaixo do seu lucro alvo","No alvo ou acima"))))</f>
        <v/>
      </c>
    </row>
    <row r="20">
      <c r="A20" s="6" t="n"/>
      <c r="B20" s="7" t="n"/>
      <c r="C20" s="7" t="n"/>
      <c r="D20" s="7" t="n"/>
      <c r="E20" s="8" t="n"/>
      <c r="F20" s="7" t="n"/>
      <c r="G20" s="9">
        <f>IF(N(B20)=0,"",ROUND(B20*VLOOKUP(B20,Taxas!$A$6:$C$10,2,TRUE)+IF(B20&lt;Taxas!$A$7,B20/2,VLOOKUP(B20,Taxas!$A$6:$C$10,3,TRUE)),2)+N(F20))</f>
        <v/>
      </c>
      <c r="H20" s="9">
        <f>IF(G20="","",B20-G20-N(C20)-N(D20)-ROUND(B20*N(E20),2))</f>
        <v/>
      </c>
      <c r="I20" s="10">
        <f>IF(H20="","",H20/B20)</f>
        <v/>
      </c>
      <c r="J20" s="11">
        <f>IF(I20="","",IF(I20&lt;=0,"Sem margem",ROUNDUP(1/I20,2)))</f>
        <v/>
      </c>
      <c r="K20" s="9">
        <f>IF(H20="","",MAX(H20,0))</f>
        <v/>
      </c>
      <c r="L20" s="8" t="n"/>
      <c r="M20" s="11">
        <f>IF(OR(I20="",L20=""),"",IF(I20-L20&lt;=0,"Margem não comporta",ROUNDUP(1/(I20-L20),2)))</f>
        <v/>
      </c>
      <c r="N20" s="12" t="n"/>
      <c r="O20" s="13">
        <f>IF(OR(N(N20)=0,J20=""),"",IF(NOT(ISNUMBER(J20)),"Sem margem para anunciar",IF(N20&lt;J20,"Abaixo do mínimo: o anúncio custa mais que a margem",IF(AND(ISNUMBER(M20),N20&lt;M20),"Cobre a margem, abaixo do seu lucro alvo","No alvo ou acima"))))</f>
        <v/>
      </c>
    </row>
    <row r="21">
      <c r="A21" s="6" t="n"/>
      <c r="B21" s="7" t="n"/>
      <c r="C21" s="7" t="n"/>
      <c r="D21" s="7" t="n"/>
      <c r="E21" s="8" t="n"/>
      <c r="F21" s="7" t="n"/>
      <c r="G21" s="9">
        <f>IF(N(B21)=0,"",ROUND(B21*VLOOKUP(B21,Taxas!$A$6:$C$10,2,TRUE)+IF(B21&lt;Taxas!$A$7,B21/2,VLOOKUP(B21,Taxas!$A$6:$C$10,3,TRUE)),2)+N(F21))</f>
        <v/>
      </c>
      <c r="H21" s="9">
        <f>IF(G21="","",B21-G21-N(C21)-N(D21)-ROUND(B21*N(E21),2))</f>
        <v/>
      </c>
      <c r="I21" s="10">
        <f>IF(H21="","",H21/B21)</f>
        <v/>
      </c>
      <c r="J21" s="11">
        <f>IF(I21="","",IF(I21&lt;=0,"Sem margem",ROUNDUP(1/I21,2)))</f>
        <v/>
      </c>
      <c r="K21" s="9">
        <f>IF(H21="","",MAX(H21,0))</f>
        <v/>
      </c>
      <c r="L21" s="8" t="n"/>
      <c r="M21" s="11">
        <f>IF(OR(I21="",L21=""),"",IF(I21-L21&lt;=0,"Margem não comporta",ROUNDUP(1/(I21-L21),2)))</f>
        <v/>
      </c>
      <c r="N21" s="12" t="n"/>
      <c r="O21" s="13">
        <f>IF(OR(N(N21)=0,J21=""),"",IF(NOT(ISNUMBER(J21)),"Sem margem para anunciar",IF(N21&lt;J21,"Abaixo do mínimo: o anúncio custa mais que a margem",IF(AND(ISNUMBER(M21),N21&lt;M21),"Cobre a margem, abaixo do seu lucro alvo","No alvo ou acima"))))</f>
        <v/>
      </c>
    </row>
    <row r="22">
      <c r="A22" s="6" t="n"/>
      <c r="B22" s="7" t="n"/>
      <c r="C22" s="7" t="n"/>
      <c r="D22" s="7" t="n"/>
      <c r="E22" s="8" t="n"/>
      <c r="F22" s="7" t="n"/>
      <c r="G22" s="9">
        <f>IF(N(B22)=0,"",ROUND(B22*VLOOKUP(B22,Taxas!$A$6:$C$10,2,TRUE)+IF(B22&lt;Taxas!$A$7,B22/2,VLOOKUP(B22,Taxas!$A$6:$C$10,3,TRUE)),2)+N(F22))</f>
        <v/>
      </c>
      <c r="H22" s="9">
        <f>IF(G22="","",B22-G22-N(C22)-N(D22)-ROUND(B22*N(E22),2))</f>
        <v/>
      </c>
      <c r="I22" s="10">
        <f>IF(H22="","",H22/B22)</f>
        <v/>
      </c>
      <c r="J22" s="11">
        <f>IF(I22="","",IF(I22&lt;=0,"Sem margem",ROUNDUP(1/I22,2)))</f>
        <v/>
      </c>
      <c r="K22" s="9">
        <f>IF(H22="","",MAX(H22,0))</f>
        <v/>
      </c>
      <c r="L22" s="8" t="n"/>
      <c r="M22" s="11">
        <f>IF(OR(I22="",L22=""),"",IF(I22-L22&lt;=0,"Margem não comporta",ROUNDUP(1/(I22-L22),2)))</f>
        <v/>
      </c>
      <c r="N22" s="12" t="n"/>
      <c r="O22" s="13">
        <f>IF(OR(N(N22)=0,J22=""),"",IF(NOT(ISNUMBER(J22)),"Sem margem para anunciar",IF(N22&lt;J22,"Abaixo do mínimo: o anúncio custa mais que a margem",IF(AND(ISNUMBER(M22),N22&lt;M22),"Cobre a margem, abaixo do seu lucro alvo","No alvo ou acima"))))</f>
        <v/>
      </c>
    </row>
    <row r="23">
      <c r="A23" s="6" t="n"/>
      <c r="B23" s="7" t="n"/>
      <c r="C23" s="7" t="n"/>
      <c r="D23" s="7" t="n"/>
      <c r="E23" s="8" t="n"/>
      <c r="F23" s="7" t="n"/>
      <c r="G23" s="9">
        <f>IF(N(B23)=0,"",ROUND(B23*VLOOKUP(B23,Taxas!$A$6:$C$10,2,TRUE)+IF(B23&lt;Taxas!$A$7,B23/2,VLOOKUP(B23,Taxas!$A$6:$C$10,3,TRUE)),2)+N(F23))</f>
        <v/>
      </c>
      <c r="H23" s="9">
        <f>IF(G23="","",B23-G23-N(C23)-N(D23)-ROUND(B23*N(E23),2))</f>
        <v/>
      </c>
      <c r="I23" s="10">
        <f>IF(H23="","",H23/B23)</f>
        <v/>
      </c>
      <c r="J23" s="11">
        <f>IF(I23="","",IF(I23&lt;=0,"Sem margem",ROUNDUP(1/I23,2)))</f>
        <v/>
      </c>
      <c r="K23" s="9">
        <f>IF(H23="","",MAX(H23,0))</f>
        <v/>
      </c>
      <c r="L23" s="8" t="n"/>
      <c r="M23" s="11">
        <f>IF(OR(I23="",L23=""),"",IF(I23-L23&lt;=0,"Margem não comporta",ROUNDUP(1/(I23-L23),2)))</f>
        <v/>
      </c>
      <c r="N23" s="12" t="n"/>
      <c r="O23" s="13">
        <f>IF(OR(N(N23)=0,J23=""),"",IF(NOT(ISNUMBER(J23)),"Sem margem para anunciar",IF(N23&lt;J23,"Abaixo do mínimo: o anúncio custa mais que a margem",IF(AND(ISNUMBER(M23),N23&lt;M23),"Cobre a margem, abaixo do seu lucro alvo","No alvo ou acima"))))</f>
        <v/>
      </c>
    </row>
    <row r="24">
      <c r="A24" s="6" t="n"/>
      <c r="B24" s="7" t="n"/>
      <c r="C24" s="7" t="n"/>
      <c r="D24" s="7" t="n"/>
      <c r="E24" s="8" t="n"/>
      <c r="F24" s="7" t="n"/>
      <c r="G24" s="9">
        <f>IF(N(B24)=0,"",ROUND(B24*VLOOKUP(B24,Taxas!$A$6:$C$10,2,TRUE)+IF(B24&lt;Taxas!$A$7,B24/2,VLOOKUP(B24,Taxas!$A$6:$C$10,3,TRUE)),2)+N(F24))</f>
        <v/>
      </c>
      <c r="H24" s="9">
        <f>IF(G24="","",B24-G24-N(C24)-N(D24)-ROUND(B24*N(E24),2))</f>
        <v/>
      </c>
      <c r="I24" s="10">
        <f>IF(H24="","",H24/B24)</f>
        <v/>
      </c>
      <c r="J24" s="11">
        <f>IF(I24="","",IF(I24&lt;=0,"Sem margem",ROUNDUP(1/I24,2)))</f>
        <v/>
      </c>
      <c r="K24" s="9">
        <f>IF(H24="","",MAX(H24,0))</f>
        <v/>
      </c>
      <c r="L24" s="8" t="n"/>
      <c r="M24" s="11">
        <f>IF(OR(I24="",L24=""),"",IF(I24-L24&lt;=0,"Margem não comporta",ROUNDUP(1/(I24-L24),2)))</f>
        <v/>
      </c>
      <c r="N24" s="12" t="n"/>
      <c r="O24" s="13">
        <f>IF(OR(N(N24)=0,J24=""),"",IF(NOT(ISNUMBER(J24)),"Sem margem para anunciar",IF(N24&lt;J24,"Abaixo do mínimo: o anúncio custa mais que a margem",IF(AND(ISNUMBER(M24),N24&lt;M24),"Cobre a margem, abaixo do seu lucro alvo","No alvo ou acima"))))</f>
        <v/>
      </c>
    </row>
    <row r="25">
      <c r="A25" s="6" t="n"/>
      <c r="B25" s="7" t="n"/>
      <c r="C25" s="7" t="n"/>
      <c r="D25" s="7" t="n"/>
      <c r="E25" s="8" t="n"/>
      <c r="F25" s="7" t="n"/>
      <c r="G25" s="9">
        <f>IF(N(B25)=0,"",ROUND(B25*VLOOKUP(B25,Taxas!$A$6:$C$10,2,TRUE)+IF(B25&lt;Taxas!$A$7,B25/2,VLOOKUP(B25,Taxas!$A$6:$C$10,3,TRUE)),2)+N(F25))</f>
        <v/>
      </c>
      <c r="H25" s="9">
        <f>IF(G25="","",B25-G25-N(C25)-N(D25)-ROUND(B25*N(E25),2))</f>
        <v/>
      </c>
      <c r="I25" s="10">
        <f>IF(H25="","",H25/B25)</f>
        <v/>
      </c>
      <c r="J25" s="11">
        <f>IF(I25="","",IF(I25&lt;=0,"Sem margem",ROUNDUP(1/I25,2)))</f>
        <v/>
      </c>
      <c r="K25" s="9">
        <f>IF(H25="","",MAX(H25,0))</f>
        <v/>
      </c>
      <c r="L25" s="8" t="n"/>
      <c r="M25" s="11">
        <f>IF(OR(I25="",L25=""),"",IF(I25-L25&lt;=0,"Margem não comporta",ROUNDUP(1/(I25-L25),2)))</f>
        <v/>
      </c>
      <c r="N25" s="12" t="n"/>
      <c r="O25" s="13">
        <f>IF(OR(N(N25)=0,J25=""),"",IF(NOT(ISNUMBER(J25)),"Sem margem para anunciar",IF(N25&lt;J25,"Abaixo do mínimo: o anúncio custa mais que a margem",IF(AND(ISNUMBER(M25),N25&lt;M25),"Cobre a margem, abaixo do seu lucro alvo","No alvo ou acima"))))</f>
        <v/>
      </c>
    </row>
    <row r="26">
      <c r="A26" s="6" t="n"/>
      <c r="B26" s="7" t="n"/>
      <c r="C26" s="7" t="n"/>
      <c r="D26" s="7" t="n"/>
      <c r="E26" s="8" t="n"/>
      <c r="F26" s="7" t="n"/>
      <c r="G26" s="9">
        <f>IF(N(B26)=0,"",ROUND(B26*VLOOKUP(B26,Taxas!$A$6:$C$10,2,TRUE)+IF(B26&lt;Taxas!$A$7,B26/2,VLOOKUP(B26,Taxas!$A$6:$C$10,3,TRUE)),2)+N(F26))</f>
        <v/>
      </c>
      <c r="H26" s="9">
        <f>IF(G26="","",B26-G26-N(C26)-N(D26)-ROUND(B26*N(E26),2))</f>
        <v/>
      </c>
      <c r="I26" s="10">
        <f>IF(H26="","",H26/B26)</f>
        <v/>
      </c>
      <c r="J26" s="11">
        <f>IF(I26="","",IF(I26&lt;=0,"Sem margem",ROUNDUP(1/I26,2)))</f>
        <v/>
      </c>
      <c r="K26" s="9">
        <f>IF(H26="","",MAX(H26,0))</f>
        <v/>
      </c>
      <c r="L26" s="8" t="n"/>
      <c r="M26" s="11">
        <f>IF(OR(I26="",L26=""),"",IF(I26-L26&lt;=0,"Margem não comporta",ROUNDUP(1/(I26-L26),2)))</f>
        <v/>
      </c>
      <c r="N26" s="12" t="n"/>
      <c r="O26" s="13">
        <f>IF(OR(N(N26)=0,J26=""),"",IF(NOT(ISNUMBER(J26)),"Sem margem para anunciar",IF(N26&lt;J26,"Abaixo do mínimo: o anúncio custa mais que a margem",IF(AND(ISNUMBER(M26),N26&lt;M26),"Cobre a margem, abaixo do seu lucro alvo","No alvo ou acima"))))</f>
        <v/>
      </c>
    </row>
    <row r="27">
      <c r="A27" s="6" t="n"/>
      <c r="B27" s="7" t="n"/>
      <c r="C27" s="7" t="n"/>
      <c r="D27" s="7" t="n"/>
      <c r="E27" s="8" t="n"/>
      <c r="F27" s="7" t="n"/>
      <c r="G27" s="9">
        <f>IF(N(B27)=0,"",ROUND(B27*VLOOKUP(B27,Taxas!$A$6:$C$10,2,TRUE)+IF(B27&lt;Taxas!$A$7,B27/2,VLOOKUP(B27,Taxas!$A$6:$C$10,3,TRUE)),2)+N(F27))</f>
        <v/>
      </c>
      <c r="H27" s="9">
        <f>IF(G27="","",B27-G27-N(C27)-N(D27)-ROUND(B27*N(E27),2))</f>
        <v/>
      </c>
      <c r="I27" s="10">
        <f>IF(H27="","",H27/B27)</f>
        <v/>
      </c>
      <c r="J27" s="11">
        <f>IF(I27="","",IF(I27&lt;=0,"Sem margem",ROUNDUP(1/I27,2)))</f>
        <v/>
      </c>
      <c r="K27" s="9">
        <f>IF(H27="","",MAX(H27,0))</f>
        <v/>
      </c>
      <c r="L27" s="8" t="n"/>
      <c r="M27" s="11">
        <f>IF(OR(I27="",L27=""),"",IF(I27-L27&lt;=0,"Margem não comporta",ROUNDUP(1/(I27-L27),2)))</f>
        <v/>
      </c>
      <c r="N27" s="12" t="n"/>
      <c r="O27" s="13">
        <f>IF(OR(N(N27)=0,J27=""),"",IF(NOT(ISNUMBER(J27)),"Sem margem para anunciar",IF(N27&lt;J27,"Abaixo do mínimo: o anúncio custa mais que a margem",IF(AND(ISNUMBER(M27),N27&lt;M27),"Cobre a margem, abaixo do seu lucro alvo","No alvo ou acima"))))</f>
        <v/>
      </c>
    </row>
    <row r="28">
      <c r="A28" s="6" t="n"/>
      <c r="B28" s="7" t="n"/>
      <c r="C28" s="7" t="n"/>
      <c r="D28" s="7" t="n"/>
      <c r="E28" s="8" t="n"/>
      <c r="F28" s="7" t="n"/>
      <c r="G28" s="9">
        <f>IF(N(B28)=0,"",ROUND(B28*VLOOKUP(B28,Taxas!$A$6:$C$10,2,TRUE)+IF(B28&lt;Taxas!$A$7,B28/2,VLOOKUP(B28,Taxas!$A$6:$C$10,3,TRUE)),2)+N(F28))</f>
        <v/>
      </c>
      <c r="H28" s="9">
        <f>IF(G28="","",B28-G28-N(C28)-N(D28)-ROUND(B28*N(E28),2))</f>
        <v/>
      </c>
      <c r="I28" s="10">
        <f>IF(H28="","",H28/B28)</f>
        <v/>
      </c>
      <c r="J28" s="11">
        <f>IF(I28="","",IF(I28&lt;=0,"Sem margem",ROUNDUP(1/I28,2)))</f>
        <v/>
      </c>
      <c r="K28" s="9">
        <f>IF(H28="","",MAX(H28,0))</f>
        <v/>
      </c>
      <c r="L28" s="8" t="n"/>
      <c r="M28" s="11">
        <f>IF(OR(I28="",L28=""),"",IF(I28-L28&lt;=0,"Margem não comporta",ROUNDUP(1/(I28-L28),2)))</f>
        <v/>
      </c>
      <c r="N28" s="12" t="n"/>
      <c r="O28" s="13">
        <f>IF(OR(N(N28)=0,J28=""),"",IF(NOT(ISNUMBER(J28)),"Sem margem para anunciar",IF(N28&lt;J28,"Abaixo do mínimo: o anúncio custa mais que a margem",IF(AND(ISNUMBER(M28),N28&lt;M28),"Cobre a margem, abaixo do seu lucro alvo","No alvo ou acima"))))</f>
        <v/>
      </c>
    </row>
    <row r="29">
      <c r="A29" s="6" t="n"/>
      <c r="B29" s="7" t="n"/>
      <c r="C29" s="7" t="n"/>
      <c r="D29" s="7" t="n"/>
      <c r="E29" s="8" t="n"/>
      <c r="F29" s="7" t="n"/>
      <c r="G29" s="9">
        <f>IF(N(B29)=0,"",ROUND(B29*VLOOKUP(B29,Taxas!$A$6:$C$10,2,TRUE)+IF(B29&lt;Taxas!$A$7,B29/2,VLOOKUP(B29,Taxas!$A$6:$C$10,3,TRUE)),2)+N(F29))</f>
        <v/>
      </c>
      <c r="H29" s="9">
        <f>IF(G29="","",B29-G29-N(C29)-N(D29)-ROUND(B29*N(E29),2))</f>
        <v/>
      </c>
      <c r="I29" s="10">
        <f>IF(H29="","",H29/B29)</f>
        <v/>
      </c>
      <c r="J29" s="11">
        <f>IF(I29="","",IF(I29&lt;=0,"Sem margem",ROUNDUP(1/I29,2)))</f>
        <v/>
      </c>
      <c r="K29" s="9">
        <f>IF(H29="","",MAX(H29,0))</f>
        <v/>
      </c>
      <c r="L29" s="8" t="n"/>
      <c r="M29" s="11">
        <f>IF(OR(I29="",L29=""),"",IF(I29-L29&lt;=0,"Margem não comporta",ROUNDUP(1/(I29-L29),2)))</f>
        <v/>
      </c>
      <c r="N29" s="12" t="n"/>
      <c r="O29" s="13">
        <f>IF(OR(N(N29)=0,J29=""),"",IF(NOT(ISNUMBER(J29)),"Sem margem para anunciar",IF(N29&lt;J29,"Abaixo do mínimo: o anúncio custa mais que a margem",IF(AND(ISNUMBER(M29),N29&lt;M29),"Cobre a margem, abaixo do seu lucro alvo","No alvo ou acima"))))</f>
        <v/>
      </c>
    </row>
    <row r="30">
      <c r="A30" s="6" t="n"/>
      <c r="B30" s="7" t="n"/>
      <c r="C30" s="7" t="n"/>
      <c r="D30" s="7" t="n"/>
      <c r="E30" s="8" t="n"/>
      <c r="F30" s="7" t="n"/>
      <c r="G30" s="9">
        <f>IF(N(B30)=0,"",ROUND(B30*VLOOKUP(B30,Taxas!$A$6:$C$10,2,TRUE)+IF(B30&lt;Taxas!$A$7,B30/2,VLOOKUP(B30,Taxas!$A$6:$C$10,3,TRUE)),2)+N(F30))</f>
        <v/>
      </c>
      <c r="H30" s="9">
        <f>IF(G30="","",B30-G30-N(C30)-N(D30)-ROUND(B30*N(E30),2))</f>
        <v/>
      </c>
      <c r="I30" s="10">
        <f>IF(H30="","",H30/B30)</f>
        <v/>
      </c>
      <c r="J30" s="11">
        <f>IF(I30="","",IF(I30&lt;=0,"Sem margem",ROUNDUP(1/I30,2)))</f>
        <v/>
      </c>
      <c r="K30" s="9">
        <f>IF(H30="","",MAX(H30,0))</f>
        <v/>
      </c>
      <c r="L30" s="8" t="n"/>
      <c r="M30" s="11">
        <f>IF(OR(I30="",L30=""),"",IF(I30-L30&lt;=0,"Margem não comporta",ROUNDUP(1/(I30-L30),2)))</f>
        <v/>
      </c>
      <c r="N30" s="12" t="n"/>
      <c r="O30" s="13">
        <f>IF(OR(N(N30)=0,J30=""),"",IF(NOT(ISNUMBER(J30)),"Sem margem para anunciar",IF(N30&lt;J30,"Abaixo do mínimo: o anúncio custa mais que a margem",IF(AND(ISNUMBER(M30),N30&lt;M30),"Cobre a margem, abaixo do seu lucro alvo","No alvo ou acima"))))</f>
        <v/>
      </c>
    </row>
    <row r="31">
      <c r="A31" s="6" t="n"/>
      <c r="B31" s="7" t="n"/>
      <c r="C31" s="7" t="n"/>
      <c r="D31" s="7" t="n"/>
      <c r="E31" s="8" t="n"/>
      <c r="F31" s="7" t="n"/>
      <c r="G31" s="9">
        <f>IF(N(B31)=0,"",ROUND(B31*VLOOKUP(B31,Taxas!$A$6:$C$10,2,TRUE)+IF(B31&lt;Taxas!$A$7,B31/2,VLOOKUP(B31,Taxas!$A$6:$C$10,3,TRUE)),2)+N(F31))</f>
        <v/>
      </c>
      <c r="H31" s="9">
        <f>IF(G31="","",B31-G31-N(C31)-N(D31)-ROUND(B31*N(E31),2))</f>
        <v/>
      </c>
      <c r="I31" s="10">
        <f>IF(H31="","",H31/B31)</f>
        <v/>
      </c>
      <c r="J31" s="11">
        <f>IF(I31="","",IF(I31&lt;=0,"Sem margem",ROUNDUP(1/I31,2)))</f>
        <v/>
      </c>
      <c r="K31" s="9">
        <f>IF(H31="","",MAX(H31,0))</f>
        <v/>
      </c>
      <c r="L31" s="8" t="n"/>
      <c r="M31" s="11">
        <f>IF(OR(I31="",L31=""),"",IF(I31-L31&lt;=0,"Margem não comporta",ROUNDUP(1/(I31-L31),2)))</f>
        <v/>
      </c>
      <c r="N31" s="12" t="n"/>
      <c r="O31" s="13">
        <f>IF(OR(N(N31)=0,J31=""),"",IF(NOT(ISNUMBER(J31)),"Sem margem para anunciar",IF(N31&lt;J31,"Abaixo do mínimo: o anúncio custa mais que a margem",IF(AND(ISNUMBER(M31),N31&lt;M31),"Cobre a margem, abaixo do seu lucro alvo","No alvo ou acima"))))</f>
        <v/>
      </c>
    </row>
    <row r="32">
      <c r="A32" s="6" t="n"/>
      <c r="B32" s="7" t="n"/>
      <c r="C32" s="7" t="n"/>
      <c r="D32" s="7" t="n"/>
      <c r="E32" s="8" t="n"/>
      <c r="F32" s="7" t="n"/>
      <c r="G32" s="9">
        <f>IF(N(B32)=0,"",ROUND(B32*VLOOKUP(B32,Taxas!$A$6:$C$10,2,TRUE)+IF(B32&lt;Taxas!$A$7,B32/2,VLOOKUP(B32,Taxas!$A$6:$C$10,3,TRUE)),2)+N(F32))</f>
        <v/>
      </c>
      <c r="H32" s="9">
        <f>IF(G32="","",B32-G32-N(C32)-N(D32)-ROUND(B32*N(E32),2))</f>
        <v/>
      </c>
      <c r="I32" s="10">
        <f>IF(H32="","",H32/B32)</f>
        <v/>
      </c>
      <c r="J32" s="11">
        <f>IF(I32="","",IF(I32&lt;=0,"Sem margem",ROUNDUP(1/I32,2)))</f>
        <v/>
      </c>
      <c r="K32" s="9">
        <f>IF(H32="","",MAX(H32,0))</f>
        <v/>
      </c>
      <c r="L32" s="8" t="n"/>
      <c r="M32" s="11">
        <f>IF(OR(I32="",L32=""),"",IF(I32-L32&lt;=0,"Margem não comporta",ROUNDUP(1/(I32-L32),2)))</f>
        <v/>
      </c>
      <c r="N32" s="12" t="n"/>
      <c r="O32" s="13">
        <f>IF(OR(N(N32)=0,J32=""),"",IF(NOT(ISNUMBER(J32)),"Sem margem para anunciar",IF(N32&lt;J32,"Abaixo do mínimo: o anúncio custa mais que a margem",IF(AND(ISNUMBER(M32),N32&lt;M32),"Cobre a margem, abaixo do seu lucro alvo","No alvo ou acima"))))</f>
        <v/>
      </c>
    </row>
    <row r="33">
      <c r="A33" s="6" t="n"/>
      <c r="B33" s="7" t="n"/>
      <c r="C33" s="7" t="n"/>
      <c r="D33" s="7" t="n"/>
      <c r="E33" s="8" t="n"/>
      <c r="F33" s="7" t="n"/>
      <c r="G33" s="9">
        <f>IF(N(B33)=0,"",ROUND(B33*VLOOKUP(B33,Taxas!$A$6:$C$10,2,TRUE)+IF(B33&lt;Taxas!$A$7,B33/2,VLOOKUP(B33,Taxas!$A$6:$C$10,3,TRUE)),2)+N(F33))</f>
        <v/>
      </c>
      <c r="H33" s="9">
        <f>IF(G33="","",B33-G33-N(C33)-N(D33)-ROUND(B33*N(E33),2))</f>
        <v/>
      </c>
      <c r="I33" s="10">
        <f>IF(H33="","",H33/B33)</f>
        <v/>
      </c>
      <c r="J33" s="11">
        <f>IF(I33="","",IF(I33&lt;=0,"Sem margem",ROUNDUP(1/I33,2)))</f>
        <v/>
      </c>
      <c r="K33" s="9">
        <f>IF(H33="","",MAX(H33,0))</f>
        <v/>
      </c>
      <c r="L33" s="8" t="n"/>
      <c r="M33" s="11">
        <f>IF(OR(I33="",L33=""),"",IF(I33-L33&lt;=0,"Margem não comporta",ROUNDUP(1/(I33-L33),2)))</f>
        <v/>
      </c>
      <c r="N33" s="12" t="n"/>
      <c r="O33" s="13">
        <f>IF(OR(N(N33)=0,J33=""),"",IF(NOT(ISNUMBER(J33)),"Sem margem para anunciar",IF(N33&lt;J33,"Abaixo do mínimo: o anúncio custa mais que a margem",IF(AND(ISNUMBER(M33),N33&lt;M33),"Cobre a margem, abaixo do seu lucro alvo","No alvo ou acima"))))</f>
        <v/>
      </c>
    </row>
    <row r="34">
      <c r="A34" s="6" t="n"/>
      <c r="B34" s="7" t="n"/>
      <c r="C34" s="7" t="n"/>
      <c r="D34" s="7" t="n"/>
      <c r="E34" s="8" t="n"/>
      <c r="F34" s="7" t="n"/>
      <c r="G34" s="9">
        <f>IF(N(B34)=0,"",ROUND(B34*VLOOKUP(B34,Taxas!$A$6:$C$10,2,TRUE)+IF(B34&lt;Taxas!$A$7,B34/2,VLOOKUP(B34,Taxas!$A$6:$C$10,3,TRUE)),2)+N(F34))</f>
        <v/>
      </c>
      <c r="H34" s="9">
        <f>IF(G34="","",B34-G34-N(C34)-N(D34)-ROUND(B34*N(E34),2))</f>
        <v/>
      </c>
      <c r="I34" s="10">
        <f>IF(H34="","",H34/B34)</f>
        <v/>
      </c>
      <c r="J34" s="11">
        <f>IF(I34="","",IF(I34&lt;=0,"Sem margem",ROUNDUP(1/I34,2)))</f>
        <v/>
      </c>
      <c r="K34" s="9">
        <f>IF(H34="","",MAX(H34,0))</f>
        <v/>
      </c>
      <c r="L34" s="8" t="n"/>
      <c r="M34" s="11">
        <f>IF(OR(I34="",L34=""),"",IF(I34-L34&lt;=0,"Margem não comporta",ROUNDUP(1/(I34-L34),2)))</f>
        <v/>
      </c>
      <c r="N34" s="12" t="n"/>
      <c r="O34" s="13">
        <f>IF(OR(N(N34)=0,J34=""),"",IF(NOT(ISNUMBER(J34)),"Sem margem para anunciar",IF(N34&lt;J34,"Abaixo do mínimo: o anúncio custa mais que a margem",IF(AND(ISNUMBER(M34),N34&lt;M34),"Cobre a margem, abaixo do seu lucro alvo","No alvo ou acima"))))</f>
        <v/>
      </c>
    </row>
    <row r="35">
      <c r="A35" s="6" t="n"/>
      <c r="B35" s="7" t="n"/>
      <c r="C35" s="7" t="n"/>
      <c r="D35" s="7" t="n"/>
      <c r="E35" s="8" t="n"/>
      <c r="F35" s="7" t="n"/>
      <c r="G35" s="9">
        <f>IF(N(B35)=0,"",ROUND(B35*VLOOKUP(B35,Taxas!$A$6:$C$10,2,TRUE)+IF(B35&lt;Taxas!$A$7,B35/2,VLOOKUP(B35,Taxas!$A$6:$C$10,3,TRUE)),2)+N(F35))</f>
        <v/>
      </c>
      <c r="H35" s="9">
        <f>IF(G35="","",B35-G35-N(C35)-N(D35)-ROUND(B35*N(E35),2))</f>
        <v/>
      </c>
      <c r="I35" s="10">
        <f>IF(H35="","",H35/B35)</f>
        <v/>
      </c>
      <c r="J35" s="11">
        <f>IF(I35="","",IF(I35&lt;=0,"Sem margem",ROUNDUP(1/I35,2)))</f>
        <v/>
      </c>
      <c r="K35" s="9">
        <f>IF(H35="","",MAX(H35,0))</f>
        <v/>
      </c>
      <c r="L35" s="8" t="n"/>
      <c r="M35" s="11">
        <f>IF(OR(I35="",L35=""),"",IF(I35-L35&lt;=0,"Margem não comporta",ROUNDUP(1/(I35-L35),2)))</f>
        <v/>
      </c>
      <c r="N35" s="12" t="n"/>
      <c r="O35" s="13">
        <f>IF(OR(N(N35)=0,J35=""),"",IF(NOT(ISNUMBER(J35)),"Sem margem para anunciar",IF(N35&lt;J35,"Abaixo do mínimo: o anúncio custa mais que a margem",IF(AND(ISNUMBER(M35),N35&lt;M35),"Cobre a margem, abaixo do seu lucro alvo","No alvo ou acima"))))</f>
        <v/>
      </c>
    </row>
    <row r="36">
      <c r="A36" s="6" t="n"/>
      <c r="B36" s="7" t="n"/>
      <c r="C36" s="7" t="n"/>
      <c r="D36" s="7" t="n"/>
      <c r="E36" s="8" t="n"/>
      <c r="F36" s="7" t="n"/>
      <c r="G36" s="9">
        <f>IF(N(B36)=0,"",ROUND(B36*VLOOKUP(B36,Taxas!$A$6:$C$10,2,TRUE)+IF(B36&lt;Taxas!$A$7,B36/2,VLOOKUP(B36,Taxas!$A$6:$C$10,3,TRUE)),2)+N(F36))</f>
        <v/>
      </c>
      <c r="H36" s="9">
        <f>IF(G36="","",B36-G36-N(C36)-N(D36)-ROUND(B36*N(E36),2))</f>
        <v/>
      </c>
      <c r="I36" s="10">
        <f>IF(H36="","",H36/B36)</f>
        <v/>
      </c>
      <c r="J36" s="11">
        <f>IF(I36="","",IF(I36&lt;=0,"Sem margem",ROUNDUP(1/I36,2)))</f>
        <v/>
      </c>
      <c r="K36" s="9">
        <f>IF(H36="","",MAX(H36,0))</f>
        <v/>
      </c>
      <c r="L36" s="8" t="n"/>
      <c r="M36" s="11">
        <f>IF(OR(I36="",L36=""),"",IF(I36-L36&lt;=0,"Margem não comporta",ROUNDUP(1/(I36-L36),2)))</f>
        <v/>
      </c>
      <c r="N36" s="12" t="n"/>
      <c r="O36" s="13">
        <f>IF(OR(N(N36)=0,J36=""),"",IF(NOT(ISNUMBER(J36)),"Sem margem para anunciar",IF(N36&lt;J36,"Abaixo do mínimo: o anúncio custa mais que a margem",IF(AND(ISNUMBER(M36),N36&lt;M36),"Cobre a margem, abaixo do seu lucro alvo","No alvo ou acima"))))</f>
        <v/>
      </c>
    </row>
    <row r="37">
      <c r="A37" s="6" t="n"/>
      <c r="B37" s="7" t="n"/>
      <c r="C37" s="7" t="n"/>
      <c r="D37" s="7" t="n"/>
      <c r="E37" s="8" t="n"/>
      <c r="F37" s="7" t="n"/>
      <c r="G37" s="9">
        <f>IF(N(B37)=0,"",ROUND(B37*VLOOKUP(B37,Taxas!$A$6:$C$10,2,TRUE)+IF(B37&lt;Taxas!$A$7,B37/2,VLOOKUP(B37,Taxas!$A$6:$C$10,3,TRUE)),2)+N(F37))</f>
        <v/>
      </c>
      <c r="H37" s="9">
        <f>IF(G37="","",B37-G37-N(C37)-N(D37)-ROUND(B37*N(E37),2))</f>
        <v/>
      </c>
      <c r="I37" s="10">
        <f>IF(H37="","",H37/B37)</f>
        <v/>
      </c>
      <c r="J37" s="11">
        <f>IF(I37="","",IF(I37&lt;=0,"Sem margem",ROUNDUP(1/I37,2)))</f>
        <v/>
      </c>
      <c r="K37" s="9">
        <f>IF(H37="","",MAX(H37,0))</f>
        <v/>
      </c>
      <c r="L37" s="8" t="n"/>
      <c r="M37" s="11">
        <f>IF(OR(I37="",L37=""),"",IF(I37-L37&lt;=0,"Margem não comporta",ROUNDUP(1/(I37-L37),2)))</f>
        <v/>
      </c>
      <c r="N37" s="12" t="n"/>
      <c r="O37" s="13">
        <f>IF(OR(N(N37)=0,J37=""),"",IF(NOT(ISNUMBER(J37)),"Sem margem para anunciar",IF(N37&lt;J37,"Abaixo do mínimo: o anúncio custa mais que a margem",IF(AND(ISNUMBER(M37),N37&lt;M37),"Cobre a margem, abaixo do seu lucro alvo","No alvo ou acima"))))</f>
        <v/>
      </c>
    </row>
    <row r="38">
      <c r="A38" s="6" t="n"/>
      <c r="B38" s="7" t="n"/>
      <c r="C38" s="7" t="n"/>
      <c r="D38" s="7" t="n"/>
      <c r="E38" s="8" t="n"/>
      <c r="F38" s="7" t="n"/>
      <c r="G38" s="9">
        <f>IF(N(B38)=0,"",ROUND(B38*VLOOKUP(B38,Taxas!$A$6:$C$10,2,TRUE)+IF(B38&lt;Taxas!$A$7,B38/2,VLOOKUP(B38,Taxas!$A$6:$C$10,3,TRUE)),2)+N(F38))</f>
        <v/>
      </c>
      <c r="H38" s="9">
        <f>IF(G38="","",B38-G38-N(C38)-N(D38)-ROUND(B38*N(E38),2))</f>
        <v/>
      </c>
      <c r="I38" s="10">
        <f>IF(H38="","",H38/B38)</f>
        <v/>
      </c>
      <c r="J38" s="11">
        <f>IF(I38="","",IF(I38&lt;=0,"Sem margem",ROUNDUP(1/I38,2)))</f>
        <v/>
      </c>
      <c r="K38" s="9">
        <f>IF(H38="","",MAX(H38,0))</f>
        <v/>
      </c>
      <c r="L38" s="8" t="n"/>
      <c r="M38" s="11">
        <f>IF(OR(I38="",L38=""),"",IF(I38-L38&lt;=0,"Margem não comporta",ROUNDUP(1/(I38-L38),2)))</f>
        <v/>
      </c>
      <c r="N38" s="12" t="n"/>
      <c r="O38" s="13">
        <f>IF(OR(N(N38)=0,J38=""),"",IF(NOT(ISNUMBER(J38)),"Sem margem para anunciar",IF(N38&lt;J38,"Abaixo do mínimo: o anúncio custa mais que a margem",IF(AND(ISNUMBER(M38),N38&lt;M38),"Cobre a margem, abaixo do seu lucro alvo","No alvo ou acima"))))</f>
        <v/>
      </c>
    </row>
    <row r="39">
      <c r="A39" s="6" t="n"/>
      <c r="B39" s="7" t="n"/>
      <c r="C39" s="7" t="n"/>
      <c r="D39" s="7" t="n"/>
      <c r="E39" s="8" t="n"/>
      <c r="F39" s="7" t="n"/>
      <c r="G39" s="9">
        <f>IF(N(B39)=0,"",ROUND(B39*VLOOKUP(B39,Taxas!$A$6:$C$10,2,TRUE)+IF(B39&lt;Taxas!$A$7,B39/2,VLOOKUP(B39,Taxas!$A$6:$C$10,3,TRUE)),2)+N(F39))</f>
        <v/>
      </c>
      <c r="H39" s="9">
        <f>IF(G39="","",B39-G39-N(C39)-N(D39)-ROUND(B39*N(E39),2))</f>
        <v/>
      </c>
      <c r="I39" s="10">
        <f>IF(H39="","",H39/B39)</f>
        <v/>
      </c>
      <c r="J39" s="11">
        <f>IF(I39="","",IF(I39&lt;=0,"Sem margem",ROUNDUP(1/I39,2)))</f>
        <v/>
      </c>
      <c r="K39" s="9">
        <f>IF(H39="","",MAX(H39,0))</f>
        <v/>
      </c>
      <c r="L39" s="8" t="n"/>
      <c r="M39" s="11">
        <f>IF(OR(I39="",L39=""),"",IF(I39-L39&lt;=0,"Margem não comporta",ROUNDUP(1/(I39-L39),2)))</f>
        <v/>
      </c>
      <c r="N39" s="12" t="n"/>
      <c r="O39" s="13">
        <f>IF(OR(N(N39)=0,J39=""),"",IF(NOT(ISNUMBER(J39)),"Sem margem para anunciar",IF(N39&lt;J39,"Abaixo do mínimo: o anúncio custa mais que a margem",IF(AND(ISNUMBER(M39),N39&lt;M39),"Cobre a margem, abaixo do seu lucro alvo","No alvo ou acima"))))</f>
        <v/>
      </c>
    </row>
    <row r="40">
      <c r="A40" s="6" t="n"/>
      <c r="B40" s="7" t="n"/>
      <c r="C40" s="7" t="n"/>
      <c r="D40" s="7" t="n"/>
      <c r="E40" s="8" t="n"/>
      <c r="F40" s="7" t="n"/>
      <c r="G40" s="9">
        <f>IF(N(B40)=0,"",ROUND(B40*VLOOKUP(B40,Taxas!$A$6:$C$10,2,TRUE)+IF(B40&lt;Taxas!$A$7,B40/2,VLOOKUP(B40,Taxas!$A$6:$C$10,3,TRUE)),2)+N(F40))</f>
        <v/>
      </c>
      <c r="H40" s="9">
        <f>IF(G40="","",B40-G40-N(C40)-N(D40)-ROUND(B40*N(E40),2))</f>
        <v/>
      </c>
      <c r="I40" s="10">
        <f>IF(H40="","",H40/B40)</f>
        <v/>
      </c>
      <c r="J40" s="11">
        <f>IF(I40="","",IF(I40&lt;=0,"Sem margem",ROUNDUP(1/I40,2)))</f>
        <v/>
      </c>
      <c r="K40" s="9">
        <f>IF(H40="","",MAX(H40,0))</f>
        <v/>
      </c>
      <c r="L40" s="8" t="n"/>
      <c r="M40" s="11">
        <f>IF(OR(I40="",L40=""),"",IF(I40-L40&lt;=0,"Margem não comporta",ROUNDUP(1/(I40-L40),2)))</f>
        <v/>
      </c>
      <c r="N40" s="12" t="n"/>
      <c r="O40" s="13">
        <f>IF(OR(N(N40)=0,J40=""),"",IF(NOT(ISNUMBER(J40)),"Sem margem para anunciar",IF(N40&lt;J40,"Abaixo do mínimo: o anúncio custa mais que a margem",IF(AND(ISNUMBER(M40),N40&lt;M40),"Cobre a margem, abaixo do seu lucro alvo","No alvo ou acima"))))</f>
        <v/>
      </c>
    </row>
    <row r="41">
      <c r="A41" s="6" t="n"/>
      <c r="B41" s="7" t="n"/>
      <c r="C41" s="7" t="n"/>
      <c r="D41" s="7" t="n"/>
      <c r="E41" s="8" t="n"/>
      <c r="F41" s="7" t="n"/>
      <c r="G41" s="9">
        <f>IF(N(B41)=0,"",ROUND(B41*VLOOKUP(B41,Taxas!$A$6:$C$10,2,TRUE)+IF(B41&lt;Taxas!$A$7,B41/2,VLOOKUP(B41,Taxas!$A$6:$C$10,3,TRUE)),2)+N(F41))</f>
        <v/>
      </c>
      <c r="H41" s="9">
        <f>IF(G41="","",B41-G41-N(C41)-N(D41)-ROUND(B41*N(E41),2))</f>
        <v/>
      </c>
      <c r="I41" s="10">
        <f>IF(H41="","",H41/B41)</f>
        <v/>
      </c>
      <c r="J41" s="11">
        <f>IF(I41="","",IF(I41&lt;=0,"Sem margem",ROUNDUP(1/I41,2)))</f>
        <v/>
      </c>
      <c r="K41" s="9">
        <f>IF(H41="","",MAX(H41,0))</f>
        <v/>
      </c>
      <c r="L41" s="8" t="n"/>
      <c r="M41" s="11">
        <f>IF(OR(I41="",L41=""),"",IF(I41-L41&lt;=0,"Margem não comporta",ROUNDUP(1/(I41-L41),2)))</f>
        <v/>
      </c>
      <c r="N41" s="12" t="n"/>
      <c r="O41" s="13">
        <f>IF(OR(N(N41)=0,J41=""),"",IF(NOT(ISNUMBER(J41)),"Sem margem para anunciar",IF(N41&lt;J41,"Abaixo do mínimo: o anúncio custa mais que a margem",IF(AND(ISNUMBER(M41),N41&lt;M41),"Cobre a margem, abaixo do seu lucro alvo","No alvo ou acima"))))</f>
        <v/>
      </c>
    </row>
    <row r="42">
      <c r="A42" s="6" t="n"/>
      <c r="B42" s="7" t="n"/>
      <c r="C42" s="7" t="n"/>
      <c r="D42" s="7" t="n"/>
      <c r="E42" s="8" t="n"/>
      <c r="F42" s="7" t="n"/>
      <c r="G42" s="9">
        <f>IF(N(B42)=0,"",ROUND(B42*VLOOKUP(B42,Taxas!$A$6:$C$10,2,TRUE)+IF(B42&lt;Taxas!$A$7,B42/2,VLOOKUP(B42,Taxas!$A$6:$C$10,3,TRUE)),2)+N(F42))</f>
        <v/>
      </c>
      <c r="H42" s="9">
        <f>IF(G42="","",B42-G42-N(C42)-N(D42)-ROUND(B42*N(E42),2))</f>
        <v/>
      </c>
      <c r="I42" s="10">
        <f>IF(H42="","",H42/B42)</f>
        <v/>
      </c>
      <c r="J42" s="11">
        <f>IF(I42="","",IF(I42&lt;=0,"Sem margem",ROUNDUP(1/I42,2)))</f>
        <v/>
      </c>
      <c r="K42" s="9">
        <f>IF(H42="","",MAX(H42,0))</f>
        <v/>
      </c>
      <c r="L42" s="8" t="n"/>
      <c r="M42" s="11">
        <f>IF(OR(I42="",L42=""),"",IF(I42-L42&lt;=0,"Margem não comporta",ROUNDUP(1/(I42-L42),2)))</f>
        <v/>
      </c>
      <c r="N42" s="12" t="n"/>
      <c r="O42" s="13">
        <f>IF(OR(N(N42)=0,J42=""),"",IF(NOT(ISNUMBER(J42)),"Sem margem para anunciar",IF(N42&lt;J42,"Abaixo do mínimo: o anúncio custa mais que a margem",IF(AND(ISNUMBER(M42),N42&lt;M42),"Cobre a margem, abaixo do seu lucro alvo","No alvo ou acima"))))</f>
        <v/>
      </c>
    </row>
    <row r="43">
      <c r="A43" s="6" t="n"/>
      <c r="B43" s="7" t="n"/>
      <c r="C43" s="7" t="n"/>
      <c r="D43" s="7" t="n"/>
      <c r="E43" s="8" t="n"/>
      <c r="F43" s="7" t="n"/>
      <c r="G43" s="9">
        <f>IF(N(B43)=0,"",ROUND(B43*VLOOKUP(B43,Taxas!$A$6:$C$10,2,TRUE)+IF(B43&lt;Taxas!$A$7,B43/2,VLOOKUP(B43,Taxas!$A$6:$C$10,3,TRUE)),2)+N(F43))</f>
        <v/>
      </c>
      <c r="H43" s="9">
        <f>IF(G43="","",B43-G43-N(C43)-N(D43)-ROUND(B43*N(E43),2))</f>
        <v/>
      </c>
      <c r="I43" s="10">
        <f>IF(H43="","",H43/B43)</f>
        <v/>
      </c>
      <c r="J43" s="11">
        <f>IF(I43="","",IF(I43&lt;=0,"Sem margem",ROUNDUP(1/I43,2)))</f>
        <v/>
      </c>
      <c r="K43" s="9">
        <f>IF(H43="","",MAX(H43,0))</f>
        <v/>
      </c>
      <c r="L43" s="8" t="n"/>
      <c r="M43" s="11">
        <f>IF(OR(I43="",L43=""),"",IF(I43-L43&lt;=0,"Margem não comporta",ROUNDUP(1/(I43-L43),2)))</f>
        <v/>
      </c>
      <c r="N43" s="12" t="n"/>
      <c r="O43" s="13">
        <f>IF(OR(N(N43)=0,J43=""),"",IF(NOT(ISNUMBER(J43)),"Sem margem para anunciar",IF(N43&lt;J43,"Abaixo do mínimo: o anúncio custa mais que a margem",IF(AND(ISNUMBER(M43),N43&lt;M43),"Cobre a margem, abaixo do seu lucro alvo","No alvo ou acima"))))</f>
        <v/>
      </c>
    </row>
    <row r="44">
      <c r="A44" s="6" t="n"/>
      <c r="B44" s="7" t="n"/>
      <c r="C44" s="7" t="n"/>
      <c r="D44" s="7" t="n"/>
      <c r="E44" s="8" t="n"/>
      <c r="F44" s="7" t="n"/>
      <c r="G44" s="9">
        <f>IF(N(B44)=0,"",ROUND(B44*VLOOKUP(B44,Taxas!$A$6:$C$10,2,TRUE)+IF(B44&lt;Taxas!$A$7,B44/2,VLOOKUP(B44,Taxas!$A$6:$C$10,3,TRUE)),2)+N(F44))</f>
        <v/>
      </c>
      <c r="H44" s="9">
        <f>IF(G44="","",B44-G44-N(C44)-N(D44)-ROUND(B44*N(E44),2))</f>
        <v/>
      </c>
      <c r="I44" s="10">
        <f>IF(H44="","",H44/B44)</f>
        <v/>
      </c>
      <c r="J44" s="11">
        <f>IF(I44="","",IF(I44&lt;=0,"Sem margem",ROUNDUP(1/I44,2)))</f>
        <v/>
      </c>
      <c r="K44" s="9">
        <f>IF(H44="","",MAX(H44,0))</f>
        <v/>
      </c>
      <c r="L44" s="8" t="n"/>
      <c r="M44" s="11">
        <f>IF(OR(I44="",L44=""),"",IF(I44-L44&lt;=0,"Margem não comporta",ROUNDUP(1/(I44-L44),2)))</f>
        <v/>
      </c>
      <c r="N44" s="12" t="n"/>
      <c r="O44" s="13">
        <f>IF(OR(N(N44)=0,J44=""),"",IF(NOT(ISNUMBER(J44)),"Sem margem para anunciar",IF(N44&lt;J44,"Abaixo do mínimo: o anúncio custa mais que a margem",IF(AND(ISNUMBER(M44),N44&lt;M44),"Cobre a margem, abaixo do seu lucro alvo","No alvo ou acima"))))</f>
        <v/>
      </c>
    </row>
    <row r="45">
      <c r="A45" s="6" t="n"/>
      <c r="B45" s="7" t="n"/>
      <c r="C45" s="7" t="n"/>
      <c r="D45" s="7" t="n"/>
      <c r="E45" s="8" t="n"/>
      <c r="F45" s="7" t="n"/>
      <c r="G45" s="9">
        <f>IF(N(B45)=0,"",ROUND(B45*VLOOKUP(B45,Taxas!$A$6:$C$10,2,TRUE)+IF(B45&lt;Taxas!$A$7,B45/2,VLOOKUP(B45,Taxas!$A$6:$C$10,3,TRUE)),2)+N(F45))</f>
        <v/>
      </c>
      <c r="H45" s="9">
        <f>IF(G45="","",B45-G45-N(C45)-N(D45)-ROUND(B45*N(E45),2))</f>
        <v/>
      </c>
      <c r="I45" s="10">
        <f>IF(H45="","",H45/B45)</f>
        <v/>
      </c>
      <c r="J45" s="11">
        <f>IF(I45="","",IF(I45&lt;=0,"Sem margem",ROUNDUP(1/I45,2)))</f>
        <v/>
      </c>
      <c r="K45" s="9">
        <f>IF(H45="","",MAX(H45,0))</f>
        <v/>
      </c>
      <c r="L45" s="8" t="n"/>
      <c r="M45" s="11">
        <f>IF(OR(I45="",L45=""),"",IF(I45-L45&lt;=0,"Margem não comporta",ROUNDUP(1/(I45-L45),2)))</f>
        <v/>
      </c>
      <c r="N45" s="12" t="n"/>
      <c r="O45" s="13">
        <f>IF(OR(N(N45)=0,J45=""),"",IF(NOT(ISNUMBER(J45)),"Sem margem para anunciar",IF(N45&lt;J45,"Abaixo do mínimo: o anúncio custa mais que a margem",IF(AND(ISNUMBER(M45),N45&lt;M45),"Cobre a margem, abaixo do seu lucro alvo","No alvo ou acima"))))</f>
        <v/>
      </c>
    </row>
    <row r="46">
      <c r="A46" s="6" t="n"/>
      <c r="B46" s="7" t="n"/>
      <c r="C46" s="7" t="n"/>
      <c r="D46" s="7" t="n"/>
      <c r="E46" s="8" t="n"/>
      <c r="F46" s="7" t="n"/>
      <c r="G46" s="9">
        <f>IF(N(B46)=0,"",ROUND(B46*VLOOKUP(B46,Taxas!$A$6:$C$10,2,TRUE)+IF(B46&lt;Taxas!$A$7,B46/2,VLOOKUP(B46,Taxas!$A$6:$C$10,3,TRUE)),2)+N(F46))</f>
        <v/>
      </c>
      <c r="H46" s="9">
        <f>IF(G46="","",B46-G46-N(C46)-N(D46)-ROUND(B46*N(E46),2))</f>
        <v/>
      </c>
      <c r="I46" s="10">
        <f>IF(H46="","",H46/B46)</f>
        <v/>
      </c>
      <c r="J46" s="11">
        <f>IF(I46="","",IF(I46&lt;=0,"Sem margem",ROUNDUP(1/I46,2)))</f>
        <v/>
      </c>
      <c r="K46" s="9">
        <f>IF(H46="","",MAX(H46,0))</f>
        <v/>
      </c>
      <c r="L46" s="8" t="n"/>
      <c r="M46" s="11">
        <f>IF(OR(I46="",L46=""),"",IF(I46-L46&lt;=0,"Margem não comporta",ROUNDUP(1/(I46-L46),2)))</f>
        <v/>
      </c>
      <c r="N46" s="12" t="n"/>
      <c r="O46" s="13">
        <f>IF(OR(N(N46)=0,J46=""),"",IF(NOT(ISNUMBER(J46)),"Sem margem para anunciar",IF(N46&lt;J46,"Abaixo do mínimo: o anúncio custa mais que a margem",IF(AND(ISNUMBER(M46),N46&lt;M46),"Cobre a margem, abaixo do seu lucro alvo","No alvo ou acima"))))</f>
        <v/>
      </c>
    </row>
    <row r="47">
      <c r="A47" s="6" t="n"/>
      <c r="B47" s="7" t="n"/>
      <c r="C47" s="7" t="n"/>
      <c r="D47" s="7" t="n"/>
      <c r="E47" s="8" t="n"/>
      <c r="F47" s="7" t="n"/>
      <c r="G47" s="9">
        <f>IF(N(B47)=0,"",ROUND(B47*VLOOKUP(B47,Taxas!$A$6:$C$10,2,TRUE)+IF(B47&lt;Taxas!$A$7,B47/2,VLOOKUP(B47,Taxas!$A$6:$C$10,3,TRUE)),2)+N(F47))</f>
        <v/>
      </c>
      <c r="H47" s="9">
        <f>IF(G47="","",B47-G47-N(C47)-N(D47)-ROUND(B47*N(E47),2))</f>
        <v/>
      </c>
      <c r="I47" s="10">
        <f>IF(H47="","",H47/B47)</f>
        <v/>
      </c>
      <c r="J47" s="11">
        <f>IF(I47="","",IF(I47&lt;=0,"Sem margem",ROUNDUP(1/I47,2)))</f>
        <v/>
      </c>
      <c r="K47" s="9">
        <f>IF(H47="","",MAX(H47,0))</f>
        <v/>
      </c>
      <c r="L47" s="8" t="n"/>
      <c r="M47" s="11">
        <f>IF(OR(I47="",L47=""),"",IF(I47-L47&lt;=0,"Margem não comporta",ROUNDUP(1/(I47-L47),2)))</f>
        <v/>
      </c>
      <c r="N47" s="12" t="n"/>
      <c r="O47" s="13">
        <f>IF(OR(N(N47)=0,J47=""),"",IF(NOT(ISNUMBER(J47)),"Sem margem para anunciar",IF(N47&lt;J47,"Abaixo do mínimo: o anúncio custa mais que a margem",IF(AND(ISNUMBER(M47),N47&lt;M47),"Cobre a margem, abaixo do seu lucro alvo","No alvo ou acima"))))</f>
        <v/>
      </c>
    </row>
    <row r="48">
      <c r="A48" s="6" t="n"/>
      <c r="B48" s="7" t="n"/>
      <c r="C48" s="7" t="n"/>
      <c r="D48" s="7" t="n"/>
      <c r="E48" s="8" t="n"/>
      <c r="F48" s="7" t="n"/>
      <c r="G48" s="9">
        <f>IF(N(B48)=0,"",ROUND(B48*VLOOKUP(B48,Taxas!$A$6:$C$10,2,TRUE)+IF(B48&lt;Taxas!$A$7,B48/2,VLOOKUP(B48,Taxas!$A$6:$C$10,3,TRUE)),2)+N(F48))</f>
        <v/>
      </c>
      <c r="H48" s="9">
        <f>IF(G48="","",B48-G48-N(C48)-N(D48)-ROUND(B48*N(E48),2))</f>
        <v/>
      </c>
      <c r="I48" s="10">
        <f>IF(H48="","",H48/B48)</f>
        <v/>
      </c>
      <c r="J48" s="11">
        <f>IF(I48="","",IF(I48&lt;=0,"Sem margem",ROUNDUP(1/I48,2)))</f>
        <v/>
      </c>
      <c r="K48" s="9">
        <f>IF(H48="","",MAX(H48,0))</f>
        <v/>
      </c>
      <c r="L48" s="8" t="n"/>
      <c r="M48" s="11">
        <f>IF(OR(I48="",L48=""),"",IF(I48-L48&lt;=0,"Margem não comporta",ROUNDUP(1/(I48-L48),2)))</f>
        <v/>
      </c>
      <c r="N48" s="12" t="n"/>
      <c r="O48" s="13">
        <f>IF(OR(N(N48)=0,J48=""),"",IF(NOT(ISNUMBER(J48)),"Sem margem para anunciar",IF(N48&lt;J48,"Abaixo do mínimo: o anúncio custa mais que a margem",IF(AND(ISNUMBER(M48),N48&lt;M48),"Cobre a margem, abaixo do seu lucro alvo","No alvo ou acima"))))</f>
        <v/>
      </c>
    </row>
    <row r="49">
      <c r="A49" s="6" t="n"/>
      <c r="B49" s="7" t="n"/>
      <c r="C49" s="7" t="n"/>
      <c r="D49" s="7" t="n"/>
      <c r="E49" s="8" t="n"/>
      <c r="F49" s="7" t="n"/>
      <c r="G49" s="9">
        <f>IF(N(B49)=0,"",ROUND(B49*VLOOKUP(B49,Taxas!$A$6:$C$10,2,TRUE)+IF(B49&lt;Taxas!$A$7,B49/2,VLOOKUP(B49,Taxas!$A$6:$C$10,3,TRUE)),2)+N(F49))</f>
        <v/>
      </c>
      <c r="H49" s="9">
        <f>IF(G49="","",B49-G49-N(C49)-N(D49)-ROUND(B49*N(E49),2))</f>
        <v/>
      </c>
      <c r="I49" s="10">
        <f>IF(H49="","",H49/B49)</f>
        <v/>
      </c>
      <c r="J49" s="11">
        <f>IF(I49="","",IF(I49&lt;=0,"Sem margem",ROUNDUP(1/I49,2)))</f>
        <v/>
      </c>
      <c r="K49" s="9">
        <f>IF(H49="","",MAX(H49,0))</f>
        <v/>
      </c>
      <c r="L49" s="8" t="n"/>
      <c r="M49" s="11">
        <f>IF(OR(I49="",L49=""),"",IF(I49-L49&lt;=0,"Margem não comporta",ROUNDUP(1/(I49-L49),2)))</f>
        <v/>
      </c>
      <c r="N49" s="12" t="n"/>
      <c r="O49" s="13">
        <f>IF(OR(N(N49)=0,J49=""),"",IF(NOT(ISNUMBER(J49)),"Sem margem para anunciar",IF(N49&lt;J49,"Abaixo do mínimo: o anúncio custa mais que a margem",IF(AND(ISNUMBER(M49),N49&lt;M49),"Cobre a margem, abaixo do seu lucro alvo","No alvo ou acima"))))</f>
        <v/>
      </c>
    </row>
    <row r="50">
      <c r="A50" s="6" t="n"/>
      <c r="B50" s="7" t="n"/>
      <c r="C50" s="7" t="n"/>
      <c r="D50" s="7" t="n"/>
      <c r="E50" s="8" t="n"/>
      <c r="F50" s="7" t="n"/>
      <c r="G50" s="9">
        <f>IF(N(B50)=0,"",ROUND(B50*VLOOKUP(B50,Taxas!$A$6:$C$10,2,TRUE)+IF(B50&lt;Taxas!$A$7,B50/2,VLOOKUP(B50,Taxas!$A$6:$C$10,3,TRUE)),2)+N(F50))</f>
        <v/>
      </c>
      <c r="H50" s="9">
        <f>IF(G50="","",B50-G50-N(C50)-N(D50)-ROUND(B50*N(E50),2))</f>
        <v/>
      </c>
      <c r="I50" s="10">
        <f>IF(H50="","",H50/B50)</f>
        <v/>
      </c>
      <c r="J50" s="11">
        <f>IF(I50="","",IF(I50&lt;=0,"Sem margem",ROUNDUP(1/I50,2)))</f>
        <v/>
      </c>
      <c r="K50" s="9">
        <f>IF(H50="","",MAX(H50,0))</f>
        <v/>
      </c>
      <c r="L50" s="8" t="n"/>
      <c r="M50" s="11">
        <f>IF(OR(I50="",L50=""),"",IF(I50-L50&lt;=0,"Margem não comporta",ROUNDUP(1/(I50-L50),2)))</f>
        <v/>
      </c>
      <c r="N50" s="12" t="n"/>
      <c r="O50" s="13">
        <f>IF(OR(N(N50)=0,J50=""),"",IF(NOT(ISNUMBER(J50)),"Sem margem para anunciar",IF(N50&lt;J50,"Abaixo do mínimo: o anúncio custa mais que a margem",IF(AND(ISNUMBER(M50),N50&lt;M50),"Cobre a margem, abaixo do seu lucro alvo","No alvo ou acima"))))</f>
        <v/>
      </c>
    </row>
    <row r="51">
      <c r="A51" s="6" t="n"/>
      <c r="B51" s="7" t="n"/>
      <c r="C51" s="7" t="n"/>
      <c r="D51" s="7" t="n"/>
      <c r="E51" s="8" t="n"/>
      <c r="F51" s="7" t="n"/>
      <c r="G51" s="9">
        <f>IF(N(B51)=0,"",ROUND(B51*VLOOKUP(B51,Taxas!$A$6:$C$10,2,TRUE)+IF(B51&lt;Taxas!$A$7,B51/2,VLOOKUP(B51,Taxas!$A$6:$C$10,3,TRUE)),2)+N(F51))</f>
        <v/>
      </c>
      <c r="H51" s="9">
        <f>IF(G51="","",B51-G51-N(C51)-N(D51)-ROUND(B51*N(E51),2))</f>
        <v/>
      </c>
      <c r="I51" s="10">
        <f>IF(H51="","",H51/B51)</f>
        <v/>
      </c>
      <c r="J51" s="11">
        <f>IF(I51="","",IF(I51&lt;=0,"Sem margem",ROUNDUP(1/I51,2)))</f>
        <v/>
      </c>
      <c r="K51" s="9">
        <f>IF(H51="","",MAX(H51,0))</f>
        <v/>
      </c>
      <c r="L51" s="8" t="n"/>
      <c r="M51" s="11">
        <f>IF(OR(I51="",L51=""),"",IF(I51-L51&lt;=0,"Margem não comporta",ROUNDUP(1/(I51-L51),2)))</f>
        <v/>
      </c>
      <c r="N51" s="12" t="n"/>
      <c r="O51" s="13">
        <f>IF(OR(N(N51)=0,J51=""),"",IF(NOT(ISNUMBER(J51)),"Sem margem para anunciar",IF(N51&lt;J51,"Abaixo do mínimo: o anúncio custa mais que a margem",IF(AND(ISNUMBER(M51),N51&lt;M51),"Cobre a margem, abaixo do seu lucro alvo","No alvo ou acima"))))</f>
        <v/>
      </c>
    </row>
    <row r="52">
      <c r="A52" s="6" t="n"/>
      <c r="B52" s="7" t="n"/>
      <c r="C52" s="7" t="n"/>
      <c r="D52" s="7" t="n"/>
      <c r="E52" s="8" t="n"/>
      <c r="F52" s="7" t="n"/>
      <c r="G52" s="9">
        <f>IF(N(B52)=0,"",ROUND(B52*VLOOKUP(B52,Taxas!$A$6:$C$10,2,TRUE)+IF(B52&lt;Taxas!$A$7,B52/2,VLOOKUP(B52,Taxas!$A$6:$C$10,3,TRUE)),2)+N(F52))</f>
        <v/>
      </c>
      <c r="H52" s="9">
        <f>IF(G52="","",B52-G52-N(C52)-N(D52)-ROUND(B52*N(E52),2))</f>
        <v/>
      </c>
      <c r="I52" s="10">
        <f>IF(H52="","",H52/B52)</f>
        <v/>
      </c>
      <c r="J52" s="11">
        <f>IF(I52="","",IF(I52&lt;=0,"Sem margem",ROUNDUP(1/I52,2)))</f>
        <v/>
      </c>
      <c r="K52" s="9">
        <f>IF(H52="","",MAX(H52,0))</f>
        <v/>
      </c>
      <c r="L52" s="8" t="n"/>
      <c r="M52" s="11">
        <f>IF(OR(I52="",L52=""),"",IF(I52-L52&lt;=0,"Margem não comporta",ROUNDUP(1/(I52-L52),2)))</f>
        <v/>
      </c>
      <c r="N52" s="12" t="n"/>
      <c r="O52" s="13">
        <f>IF(OR(N(N52)=0,J52=""),"",IF(NOT(ISNUMBER(J52)),"Sem margem para anunciar",IF(N52&lt;J52,"Abaixo do mínimo: o anúncio custa mais que a margem",IF(AND(ISNUMBER(M52),N52&lt;M52),"Cobre a margem, abaixo do seu lucro alvo","No alvo ou acima"))))</f>
        <v/>
      </c>
    </row>
    <row r="53">
      <c r="A53" s="6" t="n"/>
      <c r="B53" s="7" t="n"/>
      <c r="C53" s="7" t="n"/>
      <c r="D53" s="7" t="n"/>
      <c r="E53" s="8" t="n"/>
      <c r="F53" s="7" t="n"/>
      <c r="G53" s="9">
        <f>IF(N(B53)=0,"",ROUND(B53*VLOOKUP(B53,Taxas!$A$6:$C$10,2,TRUE)+IF(B53&lt;Taxas!$A$7,B53/2,VLOOKUP(B53,Taxas!$A$6:$C$10,3,TRUE)),2)+N(F53))</f>
        <v/>
      </c>
      <c r="H53" s="9">
        <f>IF(G53="","",B53-G53-N(C53)-N(D53)-ROUND(B53*N(E53),2))</f>
        <v/>
      </c>
      <c r="I53" s="10">
        <f>IF(H53="","",H53/B53)</f>
        <v/>
      </c>
      <c r="J53" s="11">
        <f>IF(I53="","",IF(I53&lt;=0,"Sem margem",ROUNDUP(1/I53,2)))</f>
        <v/>
      </c>
      <c r="K53" s="9">
        <f>IF(H53="","",MAX(H53,0))</f>
        <v/>
      </c>
      <c r="L53" s="8" t="n"/>
      <c r="M53" s="11">
        <f>IF(OR(I53="",L53=""),"",IF(I53-L53&lt;=0,"Margem não comporta",ROUNDUP(1/(I53-L53),2)))</f>
        <v/>
      </c>
      <c r="N53" s="12" t="n"/>
      <c r="O53" s="13">
        <f>IF(OR(N(N53)=0,J53=""),"",IF(NOT(ISNUMBER(J53)),"Sem margem para anunciar",IF(N53&lt;J53,"Abaixo do mínimo: o anúncio custa mais que a margem",IF(AND(ISNUMBER(M53),N53&lt;M53),"Cobre a margem, abaixo do seu lucro alvo","No alvo ou acima"))))</f>
        <v/>
      </c>
    </row>
    <row r="54">
      <c r="A54" s="6" t="n"/>
      <c r="B54" s="7" t="n"/>
      <c r="C54" s="7" t="n"/>
      <c r="D54" s="7" t="n"/>
      <c r="E54" s="8" t="n"/>
      <c r="F54" s="7" t="n"/>
      <c r="G54" s="9">
        <f>IF(N(B54)=0,"",ROUND(B54*VLOOKUP(B54,Taxas!$A$6:$C$10,2,TRUE)+IF(B54&lt;Taxas!$A$7,B54/2,VLOOKUP(B54,Taxas!$A$6:$C$10,3,TRUE)),2)+N(F54))</f>
        <v/>
      </c>
      <c r="H54" s="9">
        <f>IF(G54="","",B54-G54-N(C54)-N(D54)-ROUND(B54*N(E54),2))</f>
        <v/>
      </c>
      <c r="I54" s="10">
        <f>IF(H54="","",H54/B54)</f>
        <v/>
      </c>
      <c r="J54" s="11">
        <f>IF(I54="","",IF(I54&lt;=0,"Sem margem",ROUNDUP(1/I54,2)))</f>
        <v/>
      </c>
      <c r="K54" s="9">
        <f>IF(H54="","",MAX(H54,0))</f>
        <v/>
      </c>
      <c r="L54" s="8" t="n"/>
      <c r="M54" s="11">
        <f>IF(OR(I54="",L54=""),"",IF(I54-L54&lt;=0,"Margem não comporta",ROUNDUP(1/(I54-L54),2)))</f>
        <v/>
      </c>
      <c r="N54" s="12" t="n"/>
      <c r="O54" s="13">
        <f>IF(OR(N(N54)=0,J54=""),"",IF(NOT(ISNUMBER(J54)),"Sem margem para anunciar",IF(N54&lt;J54,"Abaixo do mínimo: o anúncio custa mais que a margem",IF(AND(ISNUMBER(M54),N54&lt;M54),"Cobre a margem, abaixo do seu lucro alvo","No alvo ou acima"))))</f>
        <v/>
      </c>
    </row>
    <row r="55">
      <c r="A55" s="6" t="n"/>
      <c r="B55" s="7" t="n"/>
      <c r="C55" s="7" t="n"/>
      <c r="D55" s="7" t="n"/>
      <c r="E55" s="8" t="n"/>
      <c r="F55" s="7" t="n"/>
      <c r="G55" s="9">
        <f>IF(N(B55)=0,"",ROUND(B55*VLOOKUP(B55,Taxas!$A$6:$C$10,2,TRUE)+IF(B55&lt;Taxas!$A$7,B55/2,VLOOKUP(B55,Taxas!$A$6:$C$10,3,TRUE)),2)+N(F55))</f>
        <v/>
      </c>
      <c r="H55" s="9">
        <f>IF(G55="","",B55-G55-N(C55)-N(D55)-ROUND(B55*N(E55),2))</f>
        <v/>
      </c>
      <c r="I55" s="10">
        <f>IF(H55="","",H55/B55)</f>
        <v/>
      </c>
      <c r="J55" s="11">
        <f>IF(I55="","",IF(I55&lt;=0,"Sem margem",ROUNDUP(1/I55,2)))</f>
        <v/>
      </c>
      <c r="K55" s="9">
        <f>IF(H55="","",MAX(H55,0))</f>
        <v/>
      </c>
      <c r="L55" s="8" t="n"/>
      <c r="M55" s="11">
        <f>IF(OR(I55="",L55=""),"",IF(I55-L55&lt;=0,"Margem não comporta",ROUNDUP(1/(I55-L55),2)))</f>
        <v/>
      </c>
      <c r="N55" s="12" t="n"/>
      <c r="O55" s="13">
        <f>IF(OR(N(N55)=0,J55=""),"",IF(NOT(ISNUMBER(J55)),"Sem margem para anunciar",IF(N55&lt;J55,"Abaixo do mínimo: o anúncio custa mais que a margem",IF(AND(ISNUMBER(M55),N55&lt;M55),"Cobre a margem, abaixo do seu lucro alvo","No alvo ou acima"))))</f>
        <v/>
      </c>
    </row>
    <row r="56">
      <c r="A56" s="6" t="n"/>
      <c r="B56" s="7" t="n"/>
      <c r="C56" s="7" t="n"/>
      <c r="D56" s="7" t="n"/>
      <c r="E56" s="8" t="n"/>
      <c r="F56" s="7" t="n"/>
      <c r="G56" s="9">
        <f>IF(N(B56)=0,"",ROUND(B56*VLOOKUP(B56,Taxas!$A$6:$C$10,2,TRUE)+IF(B56&lt;Taxas!$A$7,B56/2,VLOOKUP(B56,Taxas!$A$6:$C$10,3,TRUE)),2)+N(F56))</f>
        <v/>
      </c>
      <c r="H56" s="9">
        <f>IF(G56="","",B56-G56-N(C56)-N(D56)-ROUND(B56*N(E56),2))</f>
        <v/>
      </c>
      <c r="I56" s="10">
        <f>IF(H56="","",H56/B56)</f>
        <v/>
      </c>
      <c r="J56" s="11">
        <f>IF(I56="","",IF(I56&lt;=0,"Sem margem",ROUNDUP(1/I56,2)))</f>
        <v/>
      </c>
      <c r="K56" s="9">
        <f>IF(H56="","",MAX(H56,0))</f>
        <v/>
      </c>
      <c r="L56" s="8" t="n"/>
      <c r="M56" s="11">
        <f>IF(OR(I56="",L56=""),"",IF(I56-L56&lt;=0,"Margem não comporta",ROUNDUP(1/(I56-L56),2)))</f>
        <v/>
      </c>
      <c r="N56" s="12" t="n"/>
      <c r="O56" s="13">
        <f>IF(OR(N(N56)=0,J56=""),"",IF(NOT(ISNUMBER(J56)),"Sem margem para anunciar",IF(N56&lt;J56,"Abaixo do mínimo: o anúncio custa mais que a margem",IF(AND(ISNUMBER(M56),N56&lt;M56),"Cobre a margem, abaixo do seu lucro alvo","No alvo ou acima"))))</f>
        <v/>
      </c>
    </row>
    <row r="57">
      <c r="A57" s="6" t="n"/>
      <c r="B57" s="7" t="n"/>
      <c r="C57" s="7" t="n"/>
      <c r="D57" s="7" t="n"/>
      <c r="E57" s="8" t="n"/>
      <c r="F57" s="7" t="n"/>
      <c r="G57" s="9">
        <f>IF(N(B57)=0,"",ROUND(B57*VLOOKUP(B57,Taxas!$A$6:$C$10,2,TRUE)+IF(B57&lt;Taxas!$A$7,B57/2,VLOOKUP(B57,Taxas!$A$6:$C$10,3,TRUE)),2)+N(F57))</f>
        <v/>
      </c>
      <c r="H57" s="9">
        <f>IF(G57="","",B57-G57-N(C57)-N(D57)-ROUND(B57*N(E57),2))</f>
        <v/>
      </c>
      <c r="I57" s="10">
        <f>IF(H57="","",H57/B57)</f>
        <v/>
      </c>
      <c r="J57" s="11">
        <f>IF(I57="","",IF(I57&lt;=0,"Sem margem",ROUNDUP(1/I57,2)))</f>
        <v/>
      </c>
      <c r="K57" s="9">
        <f>IF(H57="","",MAX(H57,0))</f>
        <v/>
      </c>
      <c r="L57" s="8" t="n"/>
      <c r="M57" s="11">
        <f>IF(OR(I57="",L57=""),"",IF(I57-L57&lt;=0,"Margem não comporta",ROUNDUP(1/(I57-L57),2)))</f>
        <v/>
      </c>
      <c r="N57" s="12" t="n"/>
      <c r="O57" s="13">
        <f>IF(OR(N(N57)=0,J57=""),"",IF(NOT(ISNUMBER(J57)),"Sem margem para anunciar",IF(N57&lt;J57,"Abaixo do mínimo: o anúncio custa mais que a margem",IF(AND(ISNUMBER(M57),N57&lt;M57),"Cobre a margem, abaixo do seu lucro alvo","No alvo ou acima"))))</f>
        <v/>
      </c>
    </row>
    <row r="58">
      <c r="A58" s="6" t="n"/>
      <c r="B58" s="7" t="n"/>
      <c r="C58" s="7" t="n"/>
      <c r="D58" s="7" t="n"/>
      <c r="E58" s="8" t="n"/>
      <c r="F58" s="7" t="n"/>
      <c r="G58" s="9">
        <f>IF(N(B58)=0,"",ROUND(B58*VLOOKUP(B58,Taxas!$A$6:$C$10,2,TRUE)+IF(B58&lt;Taxas!$A$7,B58/2,VLOOKUP(B58,Taxas!$A$6:$C$10,3,TRUE)),2)+N(F58))</f>
        <v/>
      </c>
      <c r="H58" s="9">
        <f>IF(G58="","",B58-G58-N(C58)-N(D58)-ROUND(B58*N(E58),2))</f>
        <v/>
      </c>
      <c r="I58" s="10">
        <f>IF(H58="","",H58/B58)</f>
        <v/>
      </c>
      <c r="J58" s="11">
        <f>IF(I58="","",IF(I58&lt;=0,"Sem margem",ROUNDUP(1/I58,2)))</f>
        <v/>
      </c>
      <c r="K58" s="9">
        <f>IF(H58="","",MAX(H58,0))</f>
        <v/>
      </c>
      <c r="L58" s="8" t="n"/>
      <c r="M58" s="11">
        <f>IF(OR(I58="",L58=""),"",IF(I58-L58&lt;=0,"Margem não comporta",ROUNDUP(1/(I58-L58),2)))</f>
        <v/>
      </c>
      <c r="N58" s="12" t="n"/>
      <c r="O58" s="13">
        <f>IF(OR(N(N58)=0,J58=""),"",IF(NOT(ISNUMBER(J58)),"Sem margem para anunciar",IF(N58&lt;J58,"Abaixo do mínimo: o anúncio custa mais que a margem",IF(AND(ISNUMBER(M58),N58&lt;M58),"Cobre a margem, abaixo do seu lucro alvo","No alvo ou acima"))))</f>
        <v/>
      </c>
    </row>
    <row r="59">
      <c r="A59" s="6" t="n"/>
      <c r="B59" s="7" t="n"/>
      <c r="C59" s="7" t="n"/>
      <c r="D59" s="7" t="n"/>
      <c r="E59" s="8" t="n"/>
      <c r="F59" s="7" t="n"/>
      <c r="G59" s="9">
        <f>IF(N(B59)=0,"",ROUND(B59*VLOOKUP(B59,Taxas!$A$6:$C$10,2,TRUE)+IF(B59&lt;Taxas!$A$7,B59/2,VLOOKUP(B59,Taxas!$A$6:$C$10,3,TRUE)),2)+N(F59))</f>
        <v/>
      </c>
      <c r="H59" s="9">
        <f>IF(G59="","",B59-G59-N(C59)-N(D59)-ROUND(B59*N(E59),2))</f>
        <v/>
      </c>
      <c r="I59" s="10">
        <f>IF(H59="","",H59/B59)</f>
        <v/>
      </c>
      <c r="J59" s="11">
        <f>IF(I59="","",IF(I59&lt;=0,"Sem margem",ROUNDUP(1/I59,2)))</f>
        <v/>
      </c>
      <c r="K59" s="9">
        <f>IF(H59="","",MAX(H59,0))</f>
        <v/>
      </c>
      <c r="L59" s="8" t="n"/>
      <c r="M59" s="11">
        <f>IF(OR(I59="",L59=""),"",IF(I59-L59&lt;=0,"Margem não comporta",ROUNDUP(1/(I59-L59),2)))</f>
        <v/>
      </c>
      <c r="N59" s="12" t="n"/>
      <c r="O59" s="13">
        <f>IF(OR(N(N59)=0,J59=""),"",IF(NOT(ISNUMBER(J59)),"Sem margem para anunciar",IF(N59&lt;J59,"Abaixo do mínimo: o anúncio custa mais que a margem",IF(AND(ISNUMBER(M59),N59&lt;M59),"Cobre a margem, abaixo do seu lucro alvo","No alvo ou acima"))))</f>
        <v/>
      </c>
    </row>
    <row r="60">
      <c r="A60" s="6" t="n"/>
      <c r="B60" s="7" t="n"/>
      <c r="C60" s="7" t="n"/>
      <c r="D60" s="7" t="n"/>
      <c r="E60" s="8" t="n"/>
      <c r="F60" s="7" t="n"/>
      <c r="G60" s="9">
        <f>IF(N(B60)=0,"",ROUND(B60*VLOOKUP(B60,Taxas!$A$6:$C$10,2,TRUE)+IF(B60&lt;Taxas!$A$7,B60/2,VLOOKUP(B60,Taxas!$A$6:$C$10,3,TRUE)),2)+N(F60))</f>
        <v/>
      </c>
      <c r="H60" s="9">
        <f>IF(G60="","",B60-G60-N(C60)-N(D60)-ROUND(B60*N(E60),2))</f>
        <v/>
      </c>
      <c r="I60" s="10">
        <f>IF(H60="","",H60/B60)</f>
        <v/>
      </c>
      <c r="J60" s="11">
        <f>IF(I60="","",IF(I60&lt;=0,"Sem margem",ROUNDUP(1/I60,2)))</f>
        <v/>
      </c>
      <c r="K60" s="9">
        <f>IF(H60="","",MAX(H60,0))</f>
        <v/>
      </c>
      <c r="L60" s="8" t="n"/>
      <c r="M60" s="11">
        <f>IF(OR(I60="",L60=""),"",IF(I60-L60&lt;=0,"Margem não comporta",ROUNDUP(1/(I60-L60),2)))</f>
        <v/>
      </c>
      <c r="N60" s="12" t="n"/>
      <c r="O60" s="13">
        <f>IF(OR(N(N60)=0,J60=""),"",IF(NOT(ISNUMBER(J60)),"Sem margem para anunciar",IF(N60&lt;J60,"Abaixo do mínimo: o anúncio custa mais que a margem",IF(AND(ISNUMBER(M60),N60&lt;M60),"Cobre a margem, abaixo do seu lucro alvo","No alvo ou acima"))))</f>
        <v/>
      </c>
    </row>
    <row r="61">
      <c r="A61" s="6" t="n"/>
      <c r="B61" s="7" t="n"/>
      <c r="C61" s="7" t="n"/>
      <c r="D61" s="7" t="n"/>
      <c r="E61" s="8" t="n"/>
      <c r="F61" s="7" t="n"/>
      <c r="G61" s="9">
        <f>IF(N(B61)=0,"",ROUND(B61*VLOOKUP(B61,Taxas!$A$6:$C$10,2,TRUE)+IF(B61&lt;Taxas!$A$7,B61/2,VLOOKUP(B61,Taxas!$A$6:$C$10,3,TRUE)),2)+N(F61))</f>
        <v/>
      </c>
      <c r="H61" s="9">
        <f>IF(G61="","",B61-G61-N(C61)-N(D61)-ROUND(B61*N(E61),2))</f>
        <v/>
      </c>
      <c r="I61" s="10">
        <f>IF(H61="","",H61/B61)</f>
        <v/>
      </c>
      <c r="J61" s="11">
        <f>IF(I61="","",IF(I61&lt;=0,"Sem margem",ROUNDUP(1/I61,2)))</f>
        <v/>
      </c>
      <c r="K61" s="9">
        <f>IF(H61="","",MAX(H61,0))</f>
        <v/>
      </c>
      <c r="L61" s="8" t="n"/>
      <c r="M61" s="11">
        <f>IF(OR(I61="",L61=""),"",IF(I61-L61&lt;=0,"Margem não comporta",ROUNDUP(1/(I61-L61),2)))</f>
        <v/>
      </c>
      <c r="N61" s="12" t="n"/>
      <c r="O61" s="13">
        <f>IF(OR(N(N61)=0,J61=""),"",IF(NOT(ISNUMBER(J61)),"Sem margem para anunciar",IF(N61&lt;J61,"Abaixo do mínimo: o anúncio custa mais que a margem",IF(AND(ISNUMBER(M61),N61&lt;M61),"Cobre a margem, abaixo do seu lucro alvo","No alvo ou acima"))))</f>
        <v/>
      </c>
    </row>
    <row r="62">
      <c r="A62" s="6" t="n"/>
      <c r="B62" s="7" t="n"/>
      <c r="C62" s="7" t="n"/>
      <c r="D62" s="7" t="n"/>
      <c r="E62" s="8" t="n"/>
      <c r="F62" s="7" t="n"/>
      <c r="G62" s="9">
        <f>IF(N(B62)=0,"",ROUND(B62*VLOOKUP(B62,Taxas!$A$6:$C$10,2,TRUE)+IF(B62&lt;Taxas!$A$7,B62/2,VLOOKUP(B62,Taxas!$A$6:$C$10,3,TRUE)),2)+N(F62))</f>
        <v/>
      </c>
      <c r="H62" s="9">
        <f>IF(G62="","",B62-G62-N(C62)-N(D62)-ROUND(B62*N(E62),2))</f>
        <v/>
      </c>
      <c r="I62" s="10">
        <f>IF(H62="","",H62/B62)</f>
        <v/>
      </c>
      <c r="J62" s="11">
        <f>IF(I62="","",IF(I62&lt;=0,"Sem margem",ROUNDUP(1/I62,2)))</f>
        <v/>
      </c>
      <c r="K62" s="9">
        <f>IF(H62="","",MAX(H62,0))</f>
        <v/>
      </c>
      <c r="L62" s="8" t="n"/>
      <c r="M62" s="11">
        <f>IF(OR(I62="",L62=""),"",IF(I62-L62&lt;=0,"Margem não comporta",ROUNDUP(1/(I62-L62),2)))</f>
        <v/>
      </c>
      <c r="N62" s="12" t="n"/>
      <c r="O62" s="13">
        <f>IF(OR(N(N62)=0,J62=""),"",IF(NOT(ISNUMBER(J62)),"Sem margem para anunciar",IF(N62&lt;J62,"Abaixo do mínimo: o anúncio custa mais que a margem",IF(AND(ISNUMBER(M62),N62&lt;M62),"Cobre a margem, abaixo do seu lucro alvo","No alvo ou acima"))))</f>
        <v/>
      </c>
    </row>
    <row r="63">
      <c r="A63" s="6" t="n"/>
      <c r="B63" s="7" t="n"/>
      <c r="C63" s="7" t="n"/>
      <c r="D63" s="7" t="n"/>
      <c r="E63" s="8" t="n"/>
      <c r="F63" s="7" t="n"/>
      <c r="G63" s="9">
        <f>IF(N(B63)=0,"",ROUND(B63*VLOOKUP(B63,Taxas!$A$6:$C$10,2,TRUE)+IF(B63&lt;Taxas!$A$7,B63/2,VLOOKUP(B63,Taxas!$A$6:$C$10,3,TRUE)),2)+N(F63))</f>
        <v/>
      </c>
      <c r="H63" s="9">
        <f>IF(G63="","",B63-G63-N(C63)-N(D63)-ROUND(B63*N(E63),2))</f>
        <v/>
      </c>
      <c r="I63" s="10">
        <f>IF(H63="","",H63/B63)</f>
        <v/>
      </c>
      <c r="J63" s="11">
        <f>IF(I63="","",IF(I63&lt;=0,"Sem margem",ROUNDUP(1/I63,2)))</f>
        <v/>
      </c>
      <c r="K63" s="9">
        <f>IF(H63="","",MAX(H63,0))</f>
        <v/>
      </c>
      <c r="L63" s="8" t="n"/>
      <c r="M63" s="11">
        <f>IF(OR(I63="",L63=""),"",IF(I63-L63&lt;=0,"Margem não comporta",ROUNDUP(1/(I63-L63),2)))</f>
        <v/>
      </c>
      <c r="N63" s="12" t="n"/>
      <c r="O63" s="13">
        <f>IF(OR(N(N63)=0,J63=""),"",IF(NOT(ISNUMBER(J63)),"Sem margem para anunciar",IF(N63&lt;J63,"Abaixo do mínimo: o anúncio custa mais que a margem",IF(AND(ISNUMBER(M63),N63&lt;M63),"Cobre a margem, abaixo do seu lucro alvo","No alvo ou acima"))))</f>
        <v/>
      </c>
    </row>
    <row r="64">
      <c r="A64" s="6" t="n"/>
      <c r="B64" s="7" t="n"/>
      <c r="C64" s="7" t="n"/>
      <c r="D64" s="7" t="n"/>
      <c r="E64" s="8" t="n"/>
      <c r="F64" s="7" t="n"/>
      <c r="G64" s="9">
        <f>IF(N(B64)=0,"",ROUND(B64*VLOOKUP(B64,Taxas!$A$6:$C$10,2,TRUE)+IF(B64&lt;Taxas!$A$7,B64/2,VLOOKUP(B64,Taxas!$A$6:$C$10,3,TRUE)),2)+N(F64))</f>
        <v/>
      </c>
      <c r="H64" s="9">
        <f>IF(G64="","",B64-G64-N(C64)-N(D64)-ROUND(B64*N(E64),2))</f>
        <v/>
      </c>
      <c r="I64" s="10">
        <f>IF(H64="","",H64/B64)</f>
        <v/>
      </c>
      <c r="J64" s="11">
        <f>IF(I64="","",IF(I64&lt;=0,"Sem margem",ROUNDUP(1/I64,2)))</f>
        <v/>
      </c>
      <c r="K64" s="9">
        <f>IF(H64="","",MAX(H64,0))</f>
        <v/>
      </c>
      <c r="L64" s="8" t="n"/>
      <c r="M64" s="11">
        <f>IF(OR(I64="",L64=""),"",IF(I64-L64&lt;=0,"Margem não comporta",ROUNDUP(1/(I64-L64),2)))</f>
        <v/>
      </c>
      <c r="N64" s="12" t="n"/>
      <c r="O64" s="13">
        <f>IF(OR(N(N64)=0,J64=""),"",IF(NOT(ISNUMBER(J64)),"Sem margem para anunciar",IF(N64&lt;J64,"Abaixo do mínimo: o anúncio custa mais que a margem",IF(AND(ISNUMBER(M64),N64&lt;M64),"Cobre a margem, abaixo do seu lucro alvo","No alvo ou acima"))))</f>
        <v/>
      </c>
    </row>
    <row r="65">
      <c r="A65" s="6" t="n"/>
      <c r="B65" s="7" t="n"/>
      <c r="C65" s="7" t="n"/>
      <c r="D65" s="7" t="n"/>
      <c r="E65" s="8" t="n"/>
      <c r="F65" s="7" t="n"/>
      <c r="G65" s="9">
        <f>IF(N(B65)=0,"",ROUND(B65*VLOOKUP(B65,Taxas!$A$6:$C$10,2,TRUE)+IF(B65&lt;Taxas!$A$7,B65/2,VLOOKUP(B65,Taxas!$A$6:$C$10,3,TRUE)),2)+N(F65))</f>
        <v/>
      </c>
      <c r="H65" s="9">
        <f>IF(G65="","",B65-G65-N(C65)-N(D65)-ROUND(B65*N(E65),2))</f>
        <v/>
      </c>
      <c r="I65" s="10">
        <f>IF(H65="","",H65/B65)</f>
        <v/>
      </c>
      <c r="J65" s="11">
        <f>IF(I65="","",IF(I65&lt;=0,"Sem margem",ROUNDUP(1/I65,2)))</f>
        <v/>
      </c>
      <c r="K65" s="9">
        <f>IF(H65="","",MAX(H65,0))</f>
        <v/>
      </c>
      <c r="L65" s="8" t="n"/>
      <c r="M65" s="11">
        <f>IF(OR(I65="",L65=""),"",IF(I65-L65&lt;=0,"Margem não comporta",ROUNDUP(1/(I65-L65),2)))</f>
        <v/>
      </c>
      <c r="N65" s="12" t="n"/>
      <c r="O65" s="13">
        <f>IF(OR(N(N65)=0,J65=""),"",IF(NOT(ISNUMBER(J65)),"Sem margem para anunciar",IF(N65&lt;J65,"Abaixo do mínimo: o anúncio custa mais que a margem",IF(AND(ISNUMBER(M65),N65&lt;M65),"Cobre a margem, abaixo do seu lucro alvo","No alvo ou acima"))))</f>
        <v/>
      </c>
    </row>
    <row r="66">
      <c r="A66" s="6" t="n"/>
      <c r="B66" s="7" t="n"/>
      <c r="C66" s="7" t="n"/>
      <c r="D66" s="7" t="n"/>
      <c r="E66" s="8" t="n"/>
      <c r="F66" s="7" t="n"/>
      <c r="G66" s="9">
        <f>IF(N(B66)=0,"",ROUND(B66*VLOOKUP(B66,Taxas!$A$6:$C$10,2,TRUE)+IF(B66&lt;Taxas!$A$7,B66/2,VLOOKUP(B66,Taxas!$A$6:$C$10,3,TRUE)),2)+N(F66))</f>
        <v/>
      </c>
      <c r="H66" s="9">
        <f>IF(G66="","",B66-G66-N(C66)-N(D66)-ROUND(B66*N(E66),2))</f>
        <v/>
      </c>
      <c r="I66" s="10">
        <f>IF(H66="","",H66/B66)</f>
        <v/>
      </c>
      <c r="J66" s="11">
        <f>IF(I66="","",IF(I66&lt;=0,"Sem margem",ROUNDUP(1/I66,2)))</f>
        <v/>
      </c>
      <c r="K66" s="9">
        <f>IF(H66="","",MAX(H66,0))</f>
        <v/>
      </c>
      <c r="L66" s="8" t="n"/>
      <c r="M66" s="11">
        <f>IF(OR(I66="",L66=""),"",IF(I66-L66&lt;=0,"Margem não comporta",ROUNDUP(1/(I66-L66),2)))</f>
        <v/>
      </c>
      <c r="N66" s="12" t="n"/>
      <c r="O66" s="13">
        <f>IF(OR(N(N66)=0,J66=""),"",IF(NOT(ISNUMBER(J66)),"Sem margem para anunciar",IF(N66&lt;J66,"Abaixo do mínimo: o anúncio custa mais que a margem",IF(AND(ISNUMBER(M66),N66&lt;M66),"Cobre a margem, abaixo do seu lucro alvo","No alvo ou acima"))))</f>
        <v/>
      </c>
    </row>
    <row r="67">
      <c r="A67" s="6" t="n"/>
      <c r="B67" s="7" t="n"/>
      <c r="C67" s="7" t="n"/>
      <c r="D67" s="7" t="n"/>
      <c r="E67" s="8" t="n"/>
      <c r="F67" s="7" t="n"/>
      <c r="G67" s="9">
        <f>IF(N(B67)=0,"",ROUND(B67*VLOOKUP(B67,Taxas!$A$6:$C$10,2,TRUE)+IF(B67&lt;Taxas!$A$7,B67/2,VLOOKUP(B67,Taxas!$A$6:$C$10,3,TRUE)),2)+N(F67))</f>
        <v/>
      </c>
      <c r="H67" s="9">
        <f>IF(G67="","",B67-G67-N(C67)-N(D67)-ROUND(B67*N(E67),2))</f>
        <v/>
      </c>
      <c r="I67" s="10">
        <f>IF(H67="","",H67/B67)</f>
        <v/>
      </c>
      <c r="J67" s="11">
        <f>IF(I67="","",IF(I67&lt;=0,"Sem margem",ROUNDUP(1/I67,2)))</f>
        <v/>
      </c>
      <c r="K67" s="9">
        <f>IF(H67="","",MAX(H67,0))</f>
        <v/>
      </c>
      <c r="L67" s="8" t="n"/>
      <c r="M67" s="11">
        <f>IF(OR(I67="",L67=""),"",IF(I67-L67&lt;=0,"Margem não comporta",ROUNDUP(1/(I67-L67),2)))</f>
        <v/>
      </c>
      <c r="N67" s="12" t="n"/>
      <c r="O67" s="13">
        <f>IF(OR(N(N67)=0,J67=""),"",IF(NOT(ISNUMBER(J67)),"Sem margem para anunciar",IF(N67&lt;J67,"Abaixo do mínimo: o anúncio custa mais que a margem",IF(AND(ISNUMBER(M67),N67&lt;M67),"Cobre a margem, abaixo do seu lucro alvo","No alvo ou acima"))))</f>
        <v/>
      </c>
    </row>
    <row r="68">
      <c r="A68" s="6" t="n"/>
      <c r="B68" s="7" t="n"/>
      <c r="C68" s="7" t="n"/>
      <c r="D68" s="7" t="n"/>
      <c r="E68" s="8" t="n"/>
      <c r="F68" s="7" t="n"/>
      <c r="G68" s="9">
        <f>IF(N(B68)=0,"",ROUND(B68*VLOOKUP(B68,Taxas!$A$6:$C$10,2,TRUE)+IF(B68&lt;Taxas!$A$7,B68/2,VLOOKUP(B68,Taxas!$A$6:$C$10,3,TRUE)),2)+N(F68))</f>
        <v/>
      </c>
      <c r="H68" s="9">
        <f>IF(G68="","",B68-G68-N(C68)-N(D68)-ROUND(B68*N(E68),2))</f>
        <v/>
      </c>
      <c r="I68" s="10">
        <f>IF(H68="","",H68/B68)</f>
        <v/>
      </c>
      <c r="J68" s="11">
        <f>IF(I68="","",IF(I68&lt;=0,"Sem margem",ROUNDUP(1/I68,2)))</f>
        <v/>
      </c>
      <c r="K68" s="9">
        <f>IF(H68="","",MAX(H68,0))</f>
        <v/>
      </c>
      <c r="L68" s="8" t="n"/>
      <c r="M68" s="11">
        <f>IF(OR(I68="",L68=""),"",IF(I68-L68&lt;=0,"Margem não comporta",ROUNDUP(1/(I68-L68),2)))</f>
        <v/>
      </c>
      <c r="N68" s="12" t="n"/>
      <c r="O68" s="13">
        <f>IF(OR(N(N68)=0,J68=""),"",IF(NOT(ISNUMBER(J68)),"Sem margem para anunciar",IF(N68&lt;J68,"Abaixo do mínimo: o anúncio custa mais que a margem",IF(AND(ISNUMBER(M68),N68&lt;M68),"Cobre a margem, abaixo do seu lucro alvo","No alvo ou acima"))))</f>
        <v/>
      </c>
    </row>
    <row r="69">
      <c r="A69" s="6" t="n"/>
      <c r="B69" s="7" t="n"/>
      <c r="C69" s="7" t="n"/>
      <c r="D69" s="7" t="n"/>
      <c r="E69" s="8" t="n"/>
      <c r="F69" s="7" t="n"/>
      <c r="G69" s="9">
        <f>IF(N(B69)=0,"",ROUND(B69*VLOOKUP(B69,Taxas!$A$6:$C$10,2,TRUE)+IF(B69&lt;Taxas!$A$7,B69/2,VLOOKUP(B69,Taxas!$A$6:$C$10,3,TRUE)),2)+N(F69))</f>
        <v/>
      </c>
      <c r="H69" s="9">
        <f>IF(G69="","",B69-G69-N(C69)-N(D69)-ROUND(B69*N(E69),2))</f>
        <v/>
      </c>
      <c r="I69" s="10">
        <f>IF(H69="","",H69/B69)</f>
        <v/>
      </c>
      <c r="J69" s="11">
        <f>IF(I69="","",IF(I69&lt;=0,"Sem margem",ROUNDUP(1/I69,2)))</f>
        <v/>
      </c>
      <c r="K69" s="9">
        <f>IF(H69="","",MAX(H69,0))</f>
        <v/>
      </c>
      <c r="L69" s="8" t="n"/>
      <c r="M69" s="11">
        <f>IF(OR(I69="",L69=""),"",IF(I69-L69&lt;=0,"Margem não comporta",ROUNDUP(1/(I69-L69),2)))</f>
        <v/>
      </c>
      <c r="N69" s="12" t="n"/>
      <c r="O69" s="13">
        <f>IF(OR(N(N69)=0,J69=""),"",IF(NOT(ISNUMBER(J69)),"Sem margem para anunciar",IF(N69&lt;J69,"Abaixo do mínimo: o anúncio custa mais que a margem",IF(AND(ISNUMBER(M69),N69&lt;M69),"Cobre a margem, abaixo do seu lucro alvo","No alvo ou acima"))))</f>
        <v/>
      </c>
    </row>
    <row r="70">
      <c r="A70" s="6" t="n"/>
      <c r="B70" s="7" t="n"/>
      <c r="C70" s="7" t="n"/>
      <c r="D70" s="7" t="n"/>
      <c r="E70" s="8" t="n"/>
      <c r="F70" s="7" t="n"/>
      <c r="G70" s="9">
        <f>IF(N(B70)=0,"",ROUND(B70*VLOOKUP(B70,Taxas!$A$6:$C$10,2,TRUE)+IF(B70&lt;Taxas!$A$7,B70/2,VLOOKUP(B70,Taxas!$A$6:$C$10,3,TRUE)),2)+N(F70))</f>
        <v/>
      </c>
      <c r="H70" s="9">
        <f>IF(G70="","",B70-G70-N(C70)-N(D70)-ROUND(B70*N(E70),2))</f>
        <v/>
      </c>
      <c r="I70" s="10">
        <f>IF(H70="","",H70/B70)</f>
        <v/>
      </c>
      <c r="J70" s="11">
        <f>IF(I70="","",IF(I70&lt;=0,"Sem margem",ROUNDUP(1/I70,2)))</f>
        <v/>
      </c>
      <c r="K70" s="9">
        <f>IF(H70="","",MAX(H70,0))</f>
        <v/>
      </c>
      <c r="L70" s="8" t="n"/>
      <c r="M70" s="11">
        <f>IF(OR(I70="",L70=""),"",IF(I70-L70&lt;=0,"Margem não comporta",ROUNDUP(1/(I70-L70),2)))</f>
        <v/>
      </c>
      <c r="N70" s="12" t="n"/>
      <c r="O70" s="13">
        <f>IF(OR(N(N70)=0,J70=""),"",IF(NOT(ISNUMBER(J70)),"Sem margem para anunciar",IF(N70&lt;J70,"Abaixo do mínimo: o anúncio custa mais que a margem",IF(AND(ISNUMBER(M70),N70&lt;M70),"Cobre a margem, abaixo do seu lucro alvo","No alvo ou acima"))))</f>
        <v/>
      </c>
    </row>
    <row r="71">
      <c r="A71" s="6" t="n"/>
      <c r="B71" s="7" t="n"/>
      <c r="C71" s="7" t="n"/>
      <c r="D71" s="7" t="n"/>
      <c r="E71" s="8" t="n"/>
      <c r="F71" s="7" t="n"/>
      <c r="G71" s="9">
        <f>IF(N(B71)=0,"",ROUND(B71*VLOOKUP(B71,Taxas!$A$6:$C$10,2,TRUE)+IF(B71&lt;Taxas!$A$7,B71/2,VLOOKUP(B71,Taxas!$A$6:$C$10,3,TRUE)),2)+N(F71))</f>
        <v/>
      </c>
      <c r="H71" s="9">
        <f>IF(G71="","",B71-G71-N(C71)-N(D71)-ROUND(B71*N(E71),2))</f>
        <v/>
      </c>
      <c r="I71" s="10">
        <f>IF(H71="","",H71/B71)</f>
        <v/>
      </c>
      <c r="J71" s="11">
        <f>IF(I71="","",IF(I71&lt;=0,"Sem margem",ROUNDUP(1/I71,2)))</f>
        <v/>
      </c>
      <c r="K71" s="9">
        <f>IF(H71="","",MAX(H71,0))</f>
        <v/>
      </c>
      <c r="L71" s="8" t="n"/>
      <c r="M71" s="11">
        <f>IF(OR(I71="",L71=""),"",IF(I71-L71&lt;=0,"Margem não comporta",ROUNDUP(1/(I71-L71),2)))</f>
        <v/>
      </c>
      <c r="N71" s="12" t="n"/>
      <c r="O71" s="13">
        <f>IF(OR(N(N71)=0,J71=""),"",IF(NOT(ISNUMBER(J71)),"Sem margem para anunciar",IF(N71&lt;J71,"Abaixo do mínimo: o anúncio custa mais que a margem",IF(AND(ISNUMBER(M71),N71&lt;M71),"Cobre a margem, abaixo do seu lucro alvo","No alvo ou acima"))))</f>
        <v/>
      </c>
    </row>
    <row r="72">
      <c r="A72" s="6" t="n"/>
      <c r="B72" s="7" t="n"/>
      <c r="C72" s="7" t="n"/>
      <c r="D72" s="7" t="n"/>
      <c r="E72" s="8" t="n"/>
      <c r="F72" s="7" t="n"/>
      <c r="G72" s="9">
        <f>IF(N(B72)=0,"",ROUND(B72*VLOOKUP(B72,Taxas!$A$6:$C$10,2,TRUE)+IF(B72&lt;Taxas!$A$7,B72/2,VLOOKUP(B72,Taxas!$A$6:$C$10,3,TRUE)),2)+N(F72))</f>
        <v/>
      </c>
      <c r="H72" s="9">
        <f>IF(G72="","",B72-G72-N(C72)-N(D72)-ROUND(B72*N(E72),2))</f>
        <v/>
      </c>
      <c r="I72" s="10">
        <f>IF(H72="","",H72/B72)</f>
        <v/>
      </c>
      <c r="J72" s="11">
        <f>IF(I72="","",IF(I72&lt;=0,"Sem margem",ROUNDUP(1/I72,2)))</f>
        <v/>
      </c>
      <c r="K72" s="9">
        <f>IF(H72="","",MAX(H72,0))</f>
        <v/>
      </c>
      <c r="L72" s="8" t="n"/>
      <c r="M72" s="11">
        <f>IF(OR(I72="",L72=""),"",IF(I72-L72&lt;=0,"Margem não comporta",ROUNDUP(1/(I72-L72),2)))</f>
        <v/>
      </c>
      <c r="N72" s="12" t="n"/>
      <c r="O72" s="13">
        <f>IF(OR(N(N72)=0,J72=""),"",IF(NOT(ISNUMBER(J72)),"Sem margem para anunciar",IF(N72&lt;J72,"Abaixo do mínimo: o anúncio custa mais que a margem",IF(AND(ISNUMBER(M72),N72&lt;M72),"Cobre a margem, abaixo do seu lucro alvo","No alvo ou acima"))))</f>
        <v/>
      </c>
    </row>
    <row r="73">
      <c r="A73" s="6" t="n"/>
      <c r="B73" s="7" t="n"/>
      <c r="C73" s="7" t="n"/>
      <c r="D73" s="7" t="n"/>
      <c r="E73" s="8" t="n"/>
      <c r="F73" s="7" t="n"/>
      <c r="G73" s="9">
        <f>IF(N(B73)=0,"",ROUND(B73*VLOOKUP(B73,Taxas!$A$6:$C$10,2,TRUE)+IF(B73&lt;Taxas!$A$7,B73/2,VLOOKUP(B73,Taxas!$A$6:$C$10,3,TRUE)),2)+N(F73))</f>
        <v/>
      </c>
      <c r="H73" s="9">
        <f>IF(G73="","",B73-G73-N(C73)-N(D73)-ROUND(B73*N(E73),2))</f>
        <v/>
      </c>
      <c r="I73" s="10">
        <f>IF(H73="","",H73/B73)</f>
        <v/>
      </c>
      <c r="J73" s="11">
        <f>IF(I73="","",IF(I73&lt;=0,"Sem margem",ROUNDUP(1/I73,2)))</f>
        <v/>
      </c>
      <c r="K73" s="9">
        <f>IF(H73="","",MAX(H73,0))</f>
        <v/>
      </c>
      <c r="L73" s="8" t="n"/>
      <c r="M73" s="11">
        <f>IF(OR(I73="",L73=""),"",IF(I73-L73&lt;=0,"Margem não comporta",ROUNDUP(1/(I73-L73),2)))</f>
        <v/>
      </c>
      <c r="N73" s="12" t="n"/>
      <c r="O73" s="13">
        <f>IF(OR(N(N73)=0,J73=""),"",IF(NOT(ISNUMBER(J73)),"Sem margem para anunciar",IF(N73&lt;J73,"Abaixo do mínimo: o anúncio custa mais que a margem",IF(AND(ISNUMBER(M73),N73&lt;M73),"Cobre a margem, abaixo do seu lucro alvo","No alvo ou acima"))))</f>
        <v/>
      </c>
    </row>
    <row r="74">
      <c r="A74" s="6" t="n"/>
      <c r="B74" s="7" t="n"/>
      <c r="C74" s="7" t="n"/>
      <c r="D74" s="7" t="n"/>
      <c r="E74" s="8" t="n"/>
      <c r="F74" s="7" t="n"/>
      <c r="G74" s="9">
        <f>IF(N(B74)=0,"",ROUND(B74*VLOOKUP(B74,Taxas!$A$6:$C$10,2,TRUE)+IF(B74&lt;Taxas!$A$7,B74/2,VLOOKUP(B74,Taxas!$A$6:$C$10,3,TRUE)),2)+N(F74))</f>
        <v/>
      </c>
      <c r="H74" s="9">
        <f>IF(G74="","",B74-G74-N(C74)-N(D74)-ROUND(B74*N(E74),2))</f>
        <v/>
      </c>
      <c r="I74" s="10">
        <f>IF(H74="","",H74/B74)</f>
        <v/>
      </c>
      <c r="J74" s="11">
        <f>IF(I74="","",IF(I74&lt;=0,"Sem margem",ROUNDUP(1/I74,2)))</f>
        <v/>
      </c>
      <c r="K74" s="9">
        <f>IF(H74="","",MAX(H74,0))</f>
        <v/>
      </c>
      <c r="L74" s="8" t="n"/>
      <c r="M74" s="11">
        <f>IF(OR(I74="",L74=""),"",IF(I74-L74&lt;=0,"Margem não comporta",ROUNDUP(1/(I74-L74),2)))</f>
        <v/>
      </c>
      <c r="N74" s="12" t="n"/>
      <c r="O74" s="13">
        <f>IF(OR(N(N74)=0,J74=""),"",IF(NOT(ISNUMBER(J74)),"Sem margem para anunciar",IF(N74&lt;J74,"Abaixo do mínimo: o anúncio custa mais que a margem",IF(AND(ISNUMBER(M74),N74&lt;M74),"Cobre a margem, abaixo do seu lucro alvo","No alvo ou acima"))))</f>
        <v/>
      </c>
    </row>
    <row r="75">
      <c r="A75" s="6" t="n"/>
      <c r="B75" s="7" t="n"/>
      <c r="C75" s="7" t="n"/>
      <c r="D75" s="7" t="n"/>
      <c r="E75" s="8" t="n"/>
      <c r="F75" s="7" t="n"/>
      <c r="G75" s="9">
        <f>IF(N(B75)=0,"",ROUND(B75*VLOOKUP(B75,Taxas!$A$6:$C$10,2,TRUE)+IF(B75&lt;Taxas!$A$7,B75/2,VLOOKUP(B75,Taxas!$A$6:$C$10,3,TRUE)),2)+N(F75))</f>
        <v/>
      </c>
      <c r="H75" s="9">
        <f>IF(G75="","",B75-G75-N(C75)-N(D75)-ROUND(B75*N(E75),2))</f>
        <v/>
      </c>
      <c r="I75" s="10">
        <f>IF(H75="","",H75/B75)</f>
        <v/>
      </c>
      <c r="J75" s="11">
        <f>IF(I75="","",IF(I75&lt;=0,"Sem margem",ROUNDUP(1/I75,2)))</f>
        <v/>
      </c>
      <c r="K75" s="9">
        <f>IF(H75="","",MAX(H75,0))</f>
        <v/>
      </c>
      <c r="L75" s="8" t="n"/>
      <c r="M75" s="11">
        <f>IF(OR(I75="",L75=""),"",IF(I75-L75&lt;=0,"Margem não comporta",ROUNDUP(1/(I75-L75),2)))</f>
        <v/>
      </c>
      <c r="N75" s="12" t="n"/>
      <c r="O75" s="13">
        <f>IF(OR(N(N75)=0,J75=""),"",IF(NOT(ISNUMBER(J75)),"Sem margem para anunciar",IF(N75&lt;J75,"Abaixo do mínimo: o anúncio custa mais que a margem",IF(AND(ISNUMBER(M75),N75&lt;M75),"Cobre a margem, abaixo do seu lucro alvo","No alvo ou acima"))))</f>
        <v/>
      </c>
    </row>
    <row r="76">
      <c r="A76" s="6" t="n"/>
      <c r="B76" s="7" t="n"/>
      <c r="C76" s="7" t="n"/>
      <c r="D76" s="7" t="n"/>
      <c r="E76" s="8" t="n"/>
      <c r="F76" s="7" t="n"/>
      <c r="G76" s="9">
        <f>IF(N(B76)=0,"",ROUND(B76*VLOOKUP(B76,Taxas!$A$6:$C$10,2,TRUE)+IF(B76&lt;Taxas!$A$7,B76/2,VLOOKUP(B76,Taxas!$A$6:$C$10,3,TRUE)),2)+N(F76))</f>
        <v/>
      </c>
      <c r="H76" s="9">
        <f>IF(G76="","",B76-G76-N(C76)-N(D76)-ROUND(B76*N(E76),2))</f>
        <v/>
      </c>
      <c r="I76" s="10">
        <f>IF(H76="","",H76/B76)</f>
        <v/>
      </c>
      <c r="J76" s="11">
        <f>IF(I76="","",IF(I76&lt;=0,"Sem margem",ROUNDUP(1/I76,2)))</f>
        <v/>
      </c>
      <c r="K76" s="9">
        <f>IF(H76="","",MAX(H76,0))</f>
        <v/>
      </c>
      <c r="L76" s="8" t="n"/>
      <c r="M76" s="11">
        <f>IF(OR(I76="",L76=""),"",IF(I76-L76&lt;=0,"Margem não comporta",ROUNDUP(1/(I76-L76),2)))</f>
        <v/>
      </c>
      <c r="N76" s="12" t="n"/>
      <c r="O76" s="13">
        <f>IF(OR(N(N76)=0,J76=""),"",IF(NOT(ISNUMBER(J76)),"Sem margem para anunciar",IF(N76&lt;J76,"Abaixo do mínimo: o anúncio custa mais que a margem",IF(AND(ISNUMBER(M76),N76&lt;M76),"Cobre a margem, abaixo do seu lucro alvo","No alvo ou acima"))))</f>
        <v/>
      </c>
    </row>
    <row r="77">
      <c r="A77" s="6" t="n"/>
      <c r="B77" s="7" t="n"/>
      <c r="C77" s="7" t="n"/>
      <c r="D77" s="7" t="n"/>
      <c r="E77" s="8" t="n"/>
      <c r="F77" s="7" t="n"/>
      <c r="G77" s="9">
        <f>IF(N(B77)=0,"",ROUND(B77*VLOOKUP(B77,Taxas!$A$6:$C$10,2,TRUE)+IF(B77&lt;Taxas!$A$7,B77/2,VLOOKUP(B77,Taxas!$A$6:$C$10,3,TRUE)),2)+N(F77))</f>
        <v/>
      </c>
      <c r="H77" s="9">
        <f>IF(G77="","",B77-G77-N(C77)-N(D77)-ROUND(B77*N(E77),2))</f>
        <v/>
      </c>
      <c r="I77" s="10">
        <f>IF(H77="","",H77/B77)</f>
        <v/>
      </c>
      <c r="J77" s="11">
        <f>IF(I77="","",IF(I77&lt;=0,"Sem margem",ROUNDUP(1/I77,2)))</f>
        <v/>
      </c>
      <c r="K77" s="9">
        <f>IF(H77="","",MAX(H77,0))</f>
        <v/>
      </c>
      <c r="L77" s="8" t="n"/>
      <c r="M77" s="11">
        <f>IF(OR(I77="",L77=""),"",IF(I77-L77&lt;=0,"Margem não comporta",ROUNDUP(1/(I77-L77),2)))</f>
        <v/>
      </c>
      <c r="N77" s="12" t="n"/>
      <c r="O77" s="13">
        <f>IF(OR(N(N77)=0,J77=""),"",IF(NOT(ISNUMBER(J77)),"Sem margem para anunciar",IF(N77&lt;J77,"Abaixo do mínimo: o anúncio custa mais que a margem",IF(AND(ISNUMBER(M77),N77&lt;M77),"Cobre a margem, abaixo do seu lucro alvo","No alvo ou acima"))))</f>
        <v/>
      </c>
    </row>
    <row r="78">
      <c r="A78" s="6" t="n"/>
      <c r="B78" s="7" t="n"/>
      <c r="C78" s="7" t="n"/>
      <c r="D78" s="7" t="n"/>
      <c r="E78" s="8" t="n"/>
      <c r="F78" s="7" t="n"/>
      <c r="G78" s="9">
        <f>IF(N(B78)=0,"",ROUND(B78*VLOOKUP(B78,Taxas!$A$6:$C$10,2,TRUE)+IF(B78&lt;Taxas!$A$7,B78/2,VLOOKUP(B78,Taxas!$A$6:$C$10,3,TRUE)),2)+N(F78))</f>
        <v/>
      </c>
      <c r="H78" s="9">
        <f>IF(G78="","",B78-G78-N(C78)-N(D78)-ROUND(B78*N(E78),2))</f>
        <v/>
      </c>
      <c r="I78" s="10">
        <f>IF(H78="","",H78/B78)</f>
        <v/>
      </c>
      <c r="J78" s="11">
        <f>IF(I78="","",IF(I78&lt;=0,"Sem margem",ROUNDUP(1/I78,2)))</f>
        <v/>
      </c>
      <c r="K78" s="9">
        <f>IF(H78="","",MAX(H78,0))</f>
        <v/>
      </c>
      <c r="L78" s="8" t="n"/>
      <c r="M78" s="11">
        <f>IF(OR(I78="",L78=""),"",IF(I78-L78&lt;=0,"Margem não comporta",ROUNDUP(1/(I78-L78),2)))</f>
        <v/>
      </c>
      <c r="N78" s="12" t="n"/>
      <c r="O78" s="13">
        <f>IF(OR(N(N78)=0,J78=""),"",IF(NOT(ISNUMBER(J78)),"Sem margem para anunciar",IF(N78&lt;J78,"Abaixo do mínimo: o anúncio custa mais que a margem",IF(AND(ISNUMBER(M78),N78&lt;M78),"Cobre a margem, abaixo do seu lucro alvo","No alvo ou acima"))))</f>
        <v/>
      </c>
    </row>
    <row r="79">
      <c r="A79" s="6" t="n"/>
      <c r="B79" s="7" t="n"/>
      <c r="C79" s="7" t="n"/>
      <c r="D79" s="7" t="n"/>
      <c r="E79" s="8" t="n"/>
      <c r="F79" s="7" t="n"/>
      <c r="G79" s="9">
        <f>IF(N(B79)=0,"",ROUND(B79*VLOOKUP(B79,Taxas!$A$6:$C$10,2,TRUE)+IF(B79&lt;Taxas!$A$7,B79/2,VLOOKUP(B79,Taxas!$A$6:$C$10,3,TRUE)),2)+N(F79))</f>
        <v/>
      </c>
      <c r="H79" s="9">
        <f>IF(G79="","",B79-G79-N(C79)-N(D79)-ROUND(B79*N(E79),2))</f>
        <v/>
      </c>
      <c r="I79" s="10">
        <f>IF(H79="","",H79/B79)</f>
        <v/>
      </c>
      <c r="J79" s="11">
        <f>IF(I79="","",IF(I79&lt;=0,"Sem margem",ROUNDUP(1/I79,2)))</f>
        <v/>
      </c>
      <c r="K79" s="9">
        <f>IF(H79="","",MAX(H79,0))</f>
        <v/>
      </c>
      <c r="L79" s="8" t="n"/>
      <c r="M79" s="11">
        <f>IF(OR(I79="",L79=""),"",IF(I79-L79&lt;=0,"Margem não comporta",ROUNDUP(1/(I79-L79),2)))</f>
        <v/>
      </c>
      <c r="N79" s="12" t="n"/>
      <c r="O79" s="13">
        <f>IF(OR(N(N79)=0,J79=""),"",IF(NOT(ISNUMBER(J79)),"Sem margem para anunciar",IF(N79&lt;J79,"Abaixo do mínimo: o anúncio custa mais que a margem",IF(AND(ISNUMBER(M79),N79&lt;M79),"Cobre a margem, abaixo do seu lucro alvo","No alvo ou acima"))))</f>
        <v/>
      </c>
    </row>
    <row r="80">
      <c r="A80" s="6" t="n"/>
      <c r="B80" s="7" t="n"/>
      <c r="C80" s="7" t="n"/>
      <c r="D80" s="7" t="n"/>
      <c r="E80" s="8" t="n"/>
      <c r="F80" s="7" t="n"/>
      <c r="G80" s="9">
        <f>IF(N(B80)=0,"",ROUND(B80*VLOOKUP(B80,Taxas!$A$6:$C$10,2,TRUE)+IF(B80&lt;Taxas!$A$7,B80/2,VLOOKUP(B80,Taxas!$A$6:$C$10,3,TRUE)),2)+N(F80))</f>
        <v/>
      </c>
      <c r="H80" s="9">
        <f>IF(G80="","",B80-G80-N(C80)-N(D80)-ROUND(B80*N(E80),2))</f>
        <v/>
      </c>
      <c r="I80" s="10">
        <f>IF(H80="","",H80/B80)</f>
        <v/>
      </c>
      <c r="J80" s="11">
        <f>IF(I80="","",IF(I80&lt;=0,"Sem margem",ROUNDUP(1/I80,2)))</f>
        <v/>
      </c>
      <c r="K80" s="9">
        <f>IF(H80="","",MAX(H80,0))</f>
        <v/>
      </c>
      <c r="L80" s="8" t="n"/>
      <c r="M80" s="11">
        <f>IF(OR(I80="",L80=""),"",IF(I80-L80&lt;=0,"Margem não comporta",ROUNDUP(1/(I80-L80),2)))</f>
        <v/>
      </c>
      <c r="N80" s="12" t="n"/>
      <c r="O80" s="13">
        <f>IF(OR(N(N80)=0,J80=""),"",IF(NOT(ISNUMBER(J80)),"Sem margem para anunciar",IF(N80&lt;J80,"Abaixo do mínimo: o anúncio custa mais que a margem",IF(AND(ISNUMBER(M80),N80&lt;M80),"Cobre a margem, abaixo do seu lucro alvo","No alvo ou acima"))))</f>
        <v/>
      </c>
    </row>
    <row r="81">
      <c r="A81" s="6" t="n"/>
      <c r="B81" s="7" t="n"/>
      <c r="C81" s="7" t="n"/>
      <c r="D81" s="7" t="n"/>
      <c r="E81" s="8" t="n"/>
      <c r="F81" s="7" t="n"/>
      <c r="G81" s="9">
        <f>IF(N(B81)=0,"",ROUND(B81*VLOOKUP(B81,Taxas!$A$6:$C$10,2,TRUE)+IF(B81&lt;Taxas!$A$7,B81/2,VLOOKUP(B81,Taxas!$A$6:$C$10,3,TRUE)),2)+N(F81))</f>
        <v/>
      </c>
      <c r="H81" s="9">
        <f>IF(G81="","",B81-G81-N(C81)-N(D81)-ROUND(B81*N(E81),2))</f>
        <v/>
      </c>
      <c r="I81" s="10">
        <f>IF(H81="","",H81/B81)</f>
        <v/>
      </c>
      <c r="J81" s="11">
        <f>IF(I81="","",IF(I81&lt;=0,"Sem margem",ROUNDUP(1/I81,2)))</f>
        <v/>
      </c>
      <c r="K81" s="9">
        <f>IF(H81="","",MAX(H81,0))</f>
        <v/>
      </c>
      <c r="L81" s="8" t="n"/>
      <c r="M81" s="11">
        <f>IF(OR(I81="",L81=""),"",IF(I81-L81&lt;=0,"Margem não comporta",ROUNDUP(1/(I81-L81),2)))</f>
        <v/>
      </c>
      <c r="N81" s="12" t="n"/>
      <c r="O81" s="13">
        <f>IF(OR(N(N81)=0,J81=""),"",IF(NOT(ISNUMBER(J81)),"Sem margem para anunciar",IF(N81&lt;J81,"Abaixo do mínimo: o anúncio custa mais que a margem",IF(AND(ISNUMBER(M81),N81&lt;M81),"Cobre a margem, abaixo do seu lucro alvo","No alvo ou acima"))))</f>
        <v/>
      </c>
    </row>
    <row r="82">
      <c r="A82" s="6" t="n"/>
      <c r="B82" s="7" t="n"/>
      <c r="C82" s="7" t="n"/>
      <c r="D82" s="7" t="n"/>
      <c r="E82" s="8" t="n"/>
      <c r="F82" s="7" t="n"/>
      <c r="G82" s="9">
        <f>IF(N(B82)=0,"",ROUND(B82*VLOOKUP(B82,Taxas!$A$6:$C$10,2,TRUE)+IF(B82&lt;Taxas!$A$7,B82/2,VLOOKUP(B82,Taxas!$A$6:$C$10,3,TRUE)),2)+N(F82))</f>
        <v/>
      </c>
      <c r="H82" s="9">
        <f>IF(G82="","",B82-G82-N(C82)-N(D82)-ROUND(B82*N(E82),2))</f>
        <v/>
      </c>
      <c r="I82" s="10">
        <f>IF(H82="","",H82/B82)</f>
        <v/>
      </c>
      <c r="J82" s="11">
        <f>IF(I82="","",IF(I82&lt;=0,"Sem margem",ROUNDUP(1/I82,2)))</f>
        <v/>
      </c>
      <c r="K82" s="9">
        <f>IF(H82="","",MAX(H82,0))</f>
        <v/>
      </c>
      <c r="L82" s="8" t="n"/>
      <c r="M82" s="11">
        <f>IF(OR(I82="",L82=""),"",IF(I82-L82&lt;=0,"Margem não comporta",ROUNDUP(1/(I82-L82),2)))</f>
        <v/>
      </c>
      <c r="N82" s="12" t="n"/>
      <c r="O82" s="13">
        <f>IF(OR(N(N82)=0,J82=""),"",IF(NOT(ISNUMBER(J82)),"Sem margem para anunciar",IF(N82&lt;J82,"Abaixo do mínimo: o anúncio custa mais que a margem",IF(AND(ISNUMBER(M82),N82&lt;M82),"Cobre a margem, abaixo do seu lucro alvo","No alvo ou acima"))))</f>
        <v/>
      </c>
    </row>
    <row r="83">
      <c r="A83" s="6" t="n"/>
      <c r="B83" s="7" t="n"/>
      <c r="C83" s="7" t="n"/>
      <c r="D83" s="7" t="n"/>
      <c r="E83" s="8" t="n"/>
      <c r="F83" s="7" t="n"/>
      <c r="G83" s="9">
        <f>IF(N(B83)=0,"",ROUND(B83*VLOOKUP(B83,Taxas!$A$6:$C$10,2,TRUE)+IF(B83&lt;Taxas!$A$7,B83/2,VLOOKUP(B83,Taxas!$A$6:$C$10,3,TRUE)),2)+N(F83))</f>
        <v/>
      </c>
      <c r="H83" s="9">
        <f>IF(G83="","",B83-G83-N(C83)-N(D83)-ROUND(B83*N(E83),2))</f>
        <v/>
      </c>
      <c r="I83" s="10">
        <f>IF(H83="","",H83/B83)</f>
        <v/>
      </c>
      <c r="J83" s="11">
        <f>IF(I83="","",IF(I83&lt;=0,"Sem margem",ROUNDUP(1/I83,2)))</f>
        <v/>
      </c>
      <c r="K83" s="9">
        <f>IF(H83="","",MAX(H83,0))</f>
        <v/>
      </c>
      <c r="L83" s="8" t="n"/>
      <c r="M83" s="11">
        <f>IF(OR(I83="",L83=""),"",IF(I83-L83&lt;=0,"Margem não comporta",ROUNDUP(1/(I83-L83),2)))</f>
        <v/>
      </c>
      <c r="N83" s="12" t="n"/>
      <c r="O83" s="13">
        <f>IF(OR(N(N83)=0,J83=""),"",IF(NOT(ISNUMBER(J83)),"Sem margem para anunciar",IF(N83&lt;J83,"Abaixo do mínimo: o anúncio custa mais que a margem",IF(AND(ISNUMBER(M83),N83&lt;M83),"Cobre a margem, abaixo do seu lucro alvo","No alvo ou acima"))))</f>
        <v/>
      </c>
    </row>
    <row r="84">
      <c r="A84" s="6" t="n"/>
      <c r="B84" s="7" t="n"/>
      <c r="C84" s="7" t="n"/>
      <c r="D84" s="7" t="n"/>
      <c r="E84" s="8" t="n"/>
      <c r="F84" s="7" t="n"/>
      <c r="G84" s="9">
        <f>IF(N(B84)=0,"",ROUND(B84*VLOOKUP(B84,Taxas!$A$6:$C$10,2,TRUE)+IF(B84&lt;Taxas!$A$7,B84/2,VLOOKUP(B84,Taxas!$A$6:$C$10,3,TRUE)),2)+N(F84))</f>
        <v/>
      </c>
      <c r="H84" s="9">
        <f>IF(G84="","",B84-G84-N(C84)-N(D84)-ROUND(B84*N(E84),2))</f>
        <v/>
      </c>
      <c r="I84" s="10">
        <f>IF(H84="","",H84/B84)</f>
        <v/>
      </c>
      <c r="J84" s="11">
        <f>IF(I84="","",IF(I84&lt;=0,"Sem margem",ROUNDUP(1/I84,2)))</f>
        <v/>
      </c>
      <c r="K84" s="9">
        <f>IF(H84="","",MAX(H84,0))</f>
        <v/>
      </c>
      <c r="L84" s="8" t="n"/>
      <c r="M84" s="11">
        <f>IF(OR(I84="",L84=""),"",IF(I84-L84&lt;=0,"Margem não comporta",ROUNDUP(1/(I84-L84),2)))</f>
        <v/>
      </c>
      <c r="N84" s="12" t="n"/>
      <c r="O84" s="13">
        <f>IF(OR(N(N84)=0,J84=""),"",IF(NOT(ISNUMBER(J84)),"Sem margem para anunciar",IF(N84&lt;J84,"Abaixo do mínimo: o anúncio custa mais que a margem",IF(AND(ISNUMBER(M84),N84&lt;M84),"Cobre a margem, abaixo do seu lucro alvo","No alvo ou acima"))))</f>
        <v/>
      </c>
    </row>
    <row r="85">
      <c r="A85" s="6" t="n"/>
      <c r="B85" s="7" t="n"/>
      <c r="C85" s="7" t="n"/>
      <c r="D85" s="7" t="n"/>
      <c r="E85" s="8" t="n"/>
      <c r="F85" s="7" t="n"/>
      <c r="G85" s="9">
        <f>IF(N(B85)=0,"",ROUND(B85*VLOOKUP(B85,Taxas!$A$6:$C$10,2,TRUE)+IF(B85&lt;Taxas!$A$7,B85/2,VLOOKUP(B85,Taxas!$A$6:$C$10,3,TRUE)),2)+N(F85))</f>
        <v/>
      </c>
      <c r="H85" s="9">
        <f>IF(G85="","",B85-G85-N(C85)-N(D85)-ROUND(B85*N(E85),2))</f>
        <v/>
      </c>
      <c r="I85" s="10">
        <f>IF(H85="","",H85/B85)</f>
        <v/>
      </c>
      <c r="J85" s="11">
        <f>IF(I85="","",IF(I85&lt;=0,"Sem margem",ROUNDUP(1/I85,2)))</f>
        <v/>
      </c>
      <c r="K85" s="9">
        <f>IF(H85="","",MAX(H85,0))</f>
        <v/>
      </c>
      <c r="L85" s="8" t="n"/>
      <c r="M85" s="11">
        <f>IF(OR(I85="",L85=""),"",IF(I85-L85&lt;=0,"Margem não comporta",ROUNDUP(1/(I85-L85),2)))</f>
        <v/>
      </c>
      <c r="N85" s="12" t="n"/>
      <c r="O85" s="13">
        <f>IF(OR(N(N85)=0,J85=""),"",IF(NOT(ISNUMBER(J85)),"Sem margem para anunciar",IF(N85&lt;J85,"Abaixo do mínimo: o anúncio custa mais que a margem",IF(AND(ISNUMBER(M85),N85&lt;M85),"Cobre a margem, abaixo do seu lucro alvo","No alvo ou acima"))))</f>
        <v/>
      </c>
    </row>
    <row r="86">
      <c r="A86" s="6" t="n"/>
      <c r="B86" s="7" t="n"/>
      <c r="C86" s="7" t="n"/>
      <c r="D86" s="7" t="n"/>
      <c r="E86" s="8" t="n"/>
      <c r="F86" s="7" t="n"/>
      <c r="G86" s="9">
        <f>IF(N(B86)=0,"",ROUND(B86*VLOOKUP(B86,Taxas!$A$6:$C$10,2,TRUE)+IF(B86&lt;Taxas!$A$7,B86/2,VLOOKUP(B86,Taxas!$A$6:$C$10,3,TRUE)),2)+N(F86))</f>
        <v/>
      </c>
      <c r="H86" s="9">
        <f>IF(G86="","",B86-G86-N(C86)-N(D86)-ROUND(B86*N(E86),2))</f>
        <v/>
      </c>
      <c r="I86" s="10">
        <f>IF(H86="","",H86/B86)</f>
        <v/>
      </c>
      <c r="J86" s="11">
        <f>IF(I86="","",IF(I86&lt;=0,"Sem margem",ROUNDUP(1/I86,2)))</f>
        <v/>
      </c>
      <c r="K86" s="9">
        <f>IF(H86="","",MAX(H86,0))</f>
        <v/>
      </c>
      <c r="L86" s="8" t="n"/>
      <c r="M86" s="11">
        <f>IF(OR(I86="",L86=""),"",IF(I86-L86&lt;=0,"Margem não comporta",ROUNDUP(1/(I86-L86),2)))</f>
        <v/>
      </c>
      <c r="N86" s="12" t="n"/>
      <c r="O86" s="13">
        <f>IF(OR(N(N86)=0,J86=""),"",IF(NOT(ISNUMBER(J86)),"Sem margem para anunciar",IF(N86&lt;J86,"Abaixo do mínimo: o anúncio custa mais que a margem",IF(AND(ISNUMBER(M86),N86&lt;M86),"Cobre a margem, abaixo do seu lucro alvo","No alvo ou acima"))))</f>
        <v/>
      </c>
    </row>
    <row r="87">
      <c r="A87" s="6" t="n"/>
      <c r="B87" s="7" t="n"/>
      <c r="C87" s="7" t="n"/>
      <c r="D87" s="7" t="n"/>
      <c r="E87" s="8" t="n"/>
      <c r="F87" s="7" t="n"/>
      <c r="G87" s="9">
        <f>IF(N(B87)=0,"",ROUND(B87*VLOOKUP(B87,Taxas!$A$6:$C$10,2,TRUE)+IF(B87&lt;Taxas!$A$7,B87/2,VLOOKUP(B87,Taxas!$A$6:$C$10,3,TRUE)),2)+N(F87))</f>
        <v/>
      </c>
      <c r="H87" s="9">
        <f>IF(G87="","",B87-G87-N(C87)-N(D87)-ROUND(B87*N(E87),2))</f>
        <v/>
      </c>
      <c r="I87" s="10">
        <f>IF(H87="","",H87/B87)</f>
        <v/>
      </c>
      <c r="J87" s="11">
        <f>IF(I87="","",IF(I87&lt;=0,"Sem margem",ROUNDUP(1/I87,2)))</f>
        <v/>
      </c>
      <c r="K87" s="9">
        <f>IF(H87="","",MAX(H87,0))</f>
        <v/>
      </c>
      <c r="L87" s="8" t="n"/>
      <c r="M87" s="11">
        <f>IF(OR(I87="",L87=""),"",IF(I87-L87&lt;=0,"Margem não comporta",ROUNDUP(1/(I87-L87),2)))</f>
        <v/>
      </c>
      <c r="N87" s="12" t="n"/>
      <c r="O87" s="13">
        <f>IF(OR(N(N87)=0,J87=""),"",IF(NOT(ISNUMBER(J87)),"Sem margem para anunciar",IF(N87&lt;J87,"Abaixo do mínimo: o anúncio custa mais que a margem",IF(AND(ISNUMBER(M87),N87&lt;M87),"Cobre a margem, abaixo do seu lucro alvo","No alvo ou acima"))))</f>
        <v/>
      </c>
    </row>
    <row r="88">
      <c r="A88" s="6" t="n"/>
      <c r="B88" s="7" t="n"/>
      <c r="C88" s="7" t="n"/>
      <c r="D88" s="7" t="n"/>
      <c r="E88" s="8" t="n"/>
      <c r="F88" s="7" t="n"/>
      <c r="G88" s="9">
        <f>IF(N(B88)=0,"",ROUND(B88*VLOOKUP(B88,Taxas!$A$6:$C$10,2,TRUE)+IF(B88&lt;Taxas!$A$7,B88/2,VLOOKUP(B88,Taxas!$A$6:$C$10,3,TRUE)),2)+N(F88))</f>
        <v/>
      </c>
      <c r="H88" s="9">
        <f>IF(G88="","",B88-G88-N(C88)-N(D88)-ROUND(B88*N(E88),2))</f>
        <v/>
      </c>
      <c r="I88" s="10">
        <f>IF(H88="","",H88/B88)</f>
        <v/>
      </c>
      <c r="J88" s="11">
        <f>IF(I88="","",IF(I88&lt;=0,"Sem margem",ROUNDUP(1/I88,2)))</f>
        <v/>
      </c>
      <c r="K88" s="9">
        <f>IF(H88="","",MAX(H88,0))</f>
        <v/>
      </c>
      <c r="L88" s="8" t="n"/>
      <c r="M88" s="11">
        <f>IF(OR(I88="",L88=""),"",IF(I88-L88&lt;=0,"Margem não comporta",ROUNDUP(1/(I88-L88),2)))</f>
        <v/>
      </c>
      <c r="N88" s="12" t="n"/>
      <c r="O88" s="13">
        <f>IF(OR(N(N88)=0,J88=""),"",IF(NOT(ISNUMBER(J88)),"Sem margem para anunciar",IF(N88&lt;J88,"Abaixo do mínimo: o anúncio custa mais que a margem",IF(AND(ISNUMBER(M88),N88&lt;M88),"Cobre a margem, abaixo do seu lucro alvo","No alvo ou acima"))))</f>
        <v/>
      </c>
    </row>
    <row r="89">
      <c r="A89" s="6" t="n"/>
      <c r="B89" s="7" t="n"/>
      <c r="C89" s="7" t="n"/>
      <c r="D89" s="7" t="n"/>
      <c r="E89" s="8" t="n"/>
      <c r="F89" s="7" t="n"/>
      <c r="G89" s="9">
        <f>IF(N(B89)=0,"",ROUND(B89*VLOOKUP(B89,Taxas!$A$6:$C$10,2,TRUE)+IF(B89&lt;Taxas!$A$7,B89/2,VLOOKUP(B89,Taxas!$A$6:$C$10,3,TRUE)),2)+N(F89))</f>
        <v/>
      </c>
      <c r="H89" s="9">
        <f>IF(G89="","",B89-G89-N(C89)-N(D89)-ROUND(B89*N(E89),2))</f>
        <v/>
      </c>
      <c r="I89" s="10">
        <f>IF(H89="","",H89/B89)</f>
        <v/>
      </c>
      <c r="J89" s="11">
        <f>IF(I89="","",IF(I89&lt;=0,"Sem margem",ROUNDUP(1/I89,2)))</f>
        <v/>
      </c>
      <c r="K89" s="9">
        <f>IF(H89="","",MAX(H89,0))</f>
        <v/>
      </c>
      <c r="L89" s="8" t="n"/>
      <c r="M89" s="11">
        <f>IF(OR(I89="",L89=""),"",IF(I89-L89&lt;=0,"Margem não comporta",ROUNDUP(1/(I89-L89),2)))</f>
        <v/>
      </c>
      <c r="N89" s="12" t="n"/>
      <c r="O89" s="13">
        <f>IF(OR(N(N89)=0,J89=""),"",IF(NOT(ISNUMBER(J89)),"Sem margem para anunciar",IF(N89&lt;J89,"Abaixo do mínimo: o anúncio custa mais que a margem",IF(AND(ISNUMBER(M89),N89&lt;M89),"Cobre a margem, abaixo do seu lucro alvo","No alvo ou acima"))))</f>
        <v/>
      </c>
    </row>
    <row r="90">
      <c r="A90" s="6" t="n"/>
      <c r="B90" s="7" t="n"/>
      <c r="C90" s="7" t="n"/>
      <c r="D90" s="7" t="n"/>
      <c r="E90" s="8" t="n"/>
      <c r="F90" s="7" t="n"/>
      <c r="G90" s="9">
        <f>IF(N(B90)=0,"",ROUND(B90*VLOOKUP(B90,Taxas!$A$6:$C$10,2,TRUE)+IF(B90&lt;Taxas!$A$7,B90/2,VLOOKUP(B90,Taxas!$A$6:$C$10,3,TRUE)),2)+N(F90))</f>
        <v/>
      </c>
      <c r="H90" s="9">
        <f>IF(G90="","",B90-G90-N(C90)-N(D90)-ROUND(B90*N(E90),2))</f>
        <v/>
      </c>
      <c r="I90" s="10">
        <f>IF(H90="","",H90/B90)</f>
        <v/>
      </c>
      <c r="J90" s="11">
        <f>IF(I90="","",IF(I90&lt;=0,"Sem margem",ROUNDUP(1/I90,2)))</f>
        <v/>
      </c>
      <c r="K90" s="9">
        <f>IF(H90="","",MAX(H90,0))</f>
        <v/>
      </c>
      <c r="L90" s="8" t="n"/>
      <c r="M90" s="11">
        <f>IF(OR(I90="",L90=""),"",IF(I90-L90&lt;=0,"Margem não comporta",ROUNDUP(1/(I90-L90),2)))</f>
        <v/>
      </c>
      <c r="N90" s="12" t="n"/>
      <c r="O90" s="13">
        <f>IF(OR(N(N90)=0,J90=""),"",IF(NOT(ISNUMBER(J90)),"Sem margem para anunciar",IF(N90&lt;J90,"Abaixo do mínimo: o anúncio custa mais que a margem",IF(AND(ISNUMBER(M90),N90&lt;M90),"Cobre a margem, abaixo do seu lucro alvo","No alvo ou acima"))))</f>
        <v/>
      </c>
    </row>
    <row r="91">
      <c r="A91" s="6" t="n"/>
      <c r="B91" s="7" t="n"/>
      <c r="C91" s="7" t="n"/>
      <c r="D91" s="7" t="n"/>
      <c r="E91" s="8" t="n"/>
      <c r="F91" s="7" t="n"/>
      <c r="G91" s="9">
        <f>IF(N(B91)=0,"",ROUND(B91*VLOOKUP(B91,Taxas!$A$6:$C$10,2,TRUE)+IF(B91&lt;Taxas!$A$7,B91/2,VLOOKUP(B91,Taxas!$A$6:$C$10,3,TRUE)),2)+N(F91))</f>
        <v/>
      </c>
      <c r="H91" s="9">
        <f>IF(G91="","",B91-G91-N(C91)-N(D91)-ROUND(B91*N(E91),2))</f>
        <v/>
      </c>
      <c r="I91" s="10">
        <f>IF(H91="","",H91/B91)</f>
        <v/>
      </c>
      <c r="J91" s="11">
        <f>IF(I91="","",IF(I91&lt;=0,"Sem margem",ROUNDUP(1/I91,2)))</f>
        <v/>
      </c>
      <c r="K91" s="9">
        <f>IF(H91="","",MAX(H91,0))</f>
        <v/>
      </c>
      <c r="L91" s="8" t="n"/>
      <c r="M91" s="11">
        <f>IF(OR(I91="",L91=""),"",IF(I91-L91&lt;=0,"Margem não comporta",ROUNDUP(1/(I91-L91),2)))</f>
        <v/>
      </c>
      <c r="N91" s="12" t="n"/>
      <c r="O91" s="13">
        <f>IF(OR(N(N91)=0,J91=""),"",IF(NOT(ISNUMBER(J91)),"Sem margem para anunciar",IF(N91&lt;J91,"Abaixo do mínimo: o anúncio custa mais que a margem",IF(AND(ISNUMBER(M91),N91&lt;M91),"Cobre a margem, abaixo do seu lucro alvo","No alvo ou acima"))))</f>
        <v/>
      </c>
    </row>
    <row r="92">
      <c r="A92" s="6" t="n"/>
      <c r="B92" s="7" t="n"/>
      <c r="C92" s="7" t="n"/>
      <c r="D92" s="7" t="n"/>
      <c r="E92" s="8" t="n"/>
      <c r="F92" s="7" t="n"/>
      <c r="G92" s="9">
        <f>IF(N(B92)=0,"",ROUND(B92*VLOOKUP(B92,Taxas!$A$6:$C$10,2,TRUE)+IF(B92&lt;Taxas!$A$7,B92/2,VLOOKUP(B92,Taxas!$A$6:$C$10,3,TRUE)),2)+N(F92))</f>
        <v/>
      </c>
      <c r="H92" s="9">
        <f>IF(G92="","",B92-G92-N(C92)-N(D92)-ROUND(B92*N(E92),2))</f>
        <v/>
      </c>
      <c r="I92" s="10">
        <f>IF(H92="","",H92/B92)</f>
        <v/>
      </c>
      <c r="J92" s="11">
        <f>IF(I92="","",IF(I92&lt;=0,"Sem margem",ROUNDUP(1/I92,2)))</f>
        <v/>
      </c>
      <c r="K92" s="9">
        <f>IF(H92="","",MAX(H92,0))</f>
        <v/>
      </c>
      <c r="L92" s="8" t="n"/>
      <c r="M92" s="11">
        <f>IF(OR(I92="",L92=""),"",IF(I92-L92&lt;=0,"Margem não comporta",ROUNDUP(1/(I92-L92),2)))</f>
        <v/>
      </c>
      <c r="N92" s="12" t="n"/>
      <c r="O92" s="13">
        <f>IF(OR(N(N92)=0,J92=""),"",IF(NOT(ISNUMBER(J92)),"Sem margem para anunciar",IF(N92&lt;J92,"Abaixo do mínimo: o anúncio custa mais que a margem",IF(AND(ISNUMBER(M92),N92&lt;M92),"Cobre a margem, abaixo do seu lucro alvo","No alvo ou acima"))))</f>
        <v/>
      </c>
    </row>
    <row r="93">
      <c r="A93" s="6" t="n"/>
      <c r="B93" s="7" t="n"/>
      <c r="C93" s="7" t="n"/>
      <c r="D93" s="7" t="n"/>
      <c r="E93" s="8" t="n"/>
      <c r="F93" s="7" t="n"/>
      <c r="G93" s="9">
        <f>IF(N(B93)=0,"",ROUND(B93*VLOOKUP(B93,Taxas!$A$6:$C$10,2,TRUE)+IF(B93&lt;Taxas!$A$7,B93/2,VLOOKUP(B93,Taxas!$A$6:$C$10,3,TRUE)),2)+N(F93))</f>
        <v/>
      </c>
      <c r="H93" s="9">
        <f>IF(G93="","",B93-G93-N(C93)-N(D93)-ROUND(B93*N(E93),2))</f>
        <v/>
      </c>
      <c r="I93" s="10">
        <f>IF(H93="","",H93/B93)</f>
        <v/>
      </c>
      <c r="J93" s="11">
        <f>IF(I93="","",IF(I93&lt;=0,"Sem margem",ROUNDUP(1/I93,2)))</f>
        <v/>
      </c>
      <c r="K93" s="9">
        <f>IF(H93="","",MAX(H93,0))</f>
        <v/>
      </c>
      <c r="L93" s="8" t="n"/>
      <c r="M93" s="11">
        <f>IF(OR(I93="",L93=""),"",IF(I93-L93&lt;=0,"Margem não comporta",ROUNDUP(1/(I93-L93),2)))</f>
        <v/>
      </c>
      <c r="N93" s="12" t="n"/>
      <c r="O93" s="13">
        <f>IF(OR(N(N93)=0,J93=""),"",IF(NOT(ISNUMBER(J93)),"Sem margem para anunciar",IF(N93&lt;J93,"Abaixo do mínimo: o anúncio custa mais que a margem",IF(AND(ISNUMBER(M93),N93&lt;M93),"Cobre a margem, abaixo do seu lucro alvo","No alvo ou acima"))))</f>
        <v/>
      </c>
    </row>
    <row r="94">
      <c r="A94" s="6" t="n"/>
      <c r="B94" s="7" t="n"/>
      <c r="C94" s="7" t="n"/>
      <c r="D94" s="7" t="n"/>
      <c r="E94" s="8" t="n"/>
      <c r="F94" s="7" t="n"/>
      <c r="G94" s="9">
        <f>IF(N(B94)=0,"",ROUND(B94*VLOOKUP(B94,Taxas!$A$6:$C$10,2,TRUE)+IF(B94&lt;Taxas!$A$7,B94/2,VLOOKUP(B94,Taxas!$A$6:$C$10,3,TRUE)),2)+N(F94))</f>
        <v/>
      </c>
      <c r="H94" s="9">
        <f>IF(G94="","",B94-G94-N(C94)-N(D94)-ROUND(B94*N(E94),2))</f>
        <v/>
      </c>
      <c r="I94" s="10">
        <f>IF(H94="","",H94/B94)</f>
        <v/>
      </c>
      <c r="J94" s="11">
        <f>IF(I94="","",IF(I94&lt;=0,"Sem margem",ROUNDUP(1/I94,2)))</f>
        <v/>
      </c>
      <c r="K94" s="9">
        <f>IF(H94="","",MAX(H94,0))</f>
        <v/>
      </c>
      <c r="L94" s="8" t="n"/>
      <c r="M94" s="11">
        <f>IF(OR(I94="",L94=""),"",IF(I94-L94&lt;=0,"Margem não comporta",ROUNDUP(1/(I94-L94),2)))</f>
        <v/>
      </c>
      <c r="N94" s="12" t="n"/>
      <c r="O94" s="13">
        <f>IF(OR(N(N94)=0,J94=""),"",IF(NOT(ISNUMBER(J94)),"Sem margem para anunciar",IF(N94&lt;J94,"Abaixo do mínimo: o anúncio custa mais que a margem",IF(AND(ISNUMBER(M94),N94&lt;M94),"Cobre a margem, abaixo do seu lucro alvo","No alvo ou acima"))))</f>
        <v/>
      </c>
    </row>
    <row r="95">
      <c r="A95" s="6" t="n"/>
      <c r="B95" s="7" t="n"/>
      <c r="C95" s="7" t="n"/>
      <c r="D95" s="7" t="n"/>
      <c r="E95" s="8" t="n"/>
      <c r="F95" s="7" t="n"/>
      <c r="G95" s="9">
        <f>IF(N(B95)=0,"",ROUND(B95*VLOOKUP(B95,Taxas!$A$6:$C$10,2,TRUE)+IF(B95&lt;Taxas!$A$7,B95/2,VLOOKUP(B95,Taxas!$A$6:$C$10,3,TRUE)),2)+N(F95))</f>
        <v/>
      </c>
      <c r="H95" s="9">
        <f>IF(G95="","",B95-G95-N(C95)-N(D95)-ROUND(B95*N(E95),2))</f>
        <v/>
      </c>
      <c r="I95" s="10">
        <f>IF(H95="","",H95/B95)</f>
        <v/>
      </c>
      <c r="J95" s="11">
        <f>IF(I95="","",IF(I95&lt;=0,"Sem margem",ROUNDUP(1/I95,2)))</f>
        <v/>
      </c>
      <c r="K95" s="9">
        <f>IF(H95="","",MAX(H95,0))</f>
        <v/>
      </c>
      <c r="L95" s="8" t="n"/>
      <c r="M95" s="11">
        <f>IF(OR(I95="",L95=""),"",IF(I95-L95&lt;=0,"Margem não comporta",ROUNDUP(1/(I95-L95),2)))</f>
        <v/>
      </c>
      <c r="N95" s="12" t="n"/>
      <c r="O95" s="13">
        <f>IF(OR(N(N95)=0,J95=""),"",IF(NOT(ISNUMBER(J95)),"Sem margem para anunciar",IF(N95&lt;J95,"Abaixo do mínimo: o anúncio custa mais que a margem",IF(AND(ISNUMBER(M95),N95&lt;M95),"Cobre a margem, abaixo do seu lucro alvo","No alvo ou acima"))))</f>
        <v/>
      </c>
    </row>
    <row r="96">
      <c r="A96" s="6" t="n"/>
      <c r="B96" s="7" t="n"/>
      <c r="C96" s="7" t="n"/>
      <c r="D96" s="7" t="n"/>
      <c r="E96" s="8" t="n"/>
      <c r="F96" s="7" t="n"/>
      <c r="G96" s="9">
        <f>IF(N(B96)=0,"",ROUND(B96*VLOOKUP(B96,Taxas!$A$6:$C$10,2,TRUE)+IF(B96&lt;Taxas!$A$7,B96/2,VLOOKUP(B96,Taxas!$A$6:$C$10,3,TRUE)),2)+N(F96))</f>
        <v/>
      </c>
      <c r="H96" s="9">
        <f>IF(G96="","",B96-G96-N(C96)-N(D96)-ROUND(B96*N(E96),2))</f>
        <v/>
      </c>
      <c r="I96" s="10">
        <f>IF(H96="","",H96/B96)</f>
        <v/>
      </c>
      <c r="J96" s="11">
        <f>IF(I96="","",IF(I96&lt;=0,"Sem margem",ROUNDUP(1/I96,2)))</f>
        <v/>
      </c>
      <c r="K96" s="9">
        <f>IF(H96="","",MAX(H96,0))</f>
        <v/>
      </c>
      <c r="L96" s="8" t="n"/>
      <c r="M96" s="11">
        <f>IF(OR(I96="",L96=""),"",IF(I96-L96&lt;=0,"Margem não comporta",ROUNDUP(1/(I96-L96),2)))</f>
        <v/>
      </c>
      <c r="N96" s="12" t="n"/>
      <c r="O96" s="13">
        <f>IF(OR(N(N96)=0,J96=""),"",IF(NOT(ISNUMBER(J96)),"Sem margem para anunciar",IF(N96&lt;J96,"Abaixo do mínimo: o anúncio custa mais que a margem",IF(AND(ISNUMBER(M96),N96&lt;M96),"Cobre a margem, abaixo do seu lucro alvo","No alvo ou acima"))))</f>
        <v/>
      </c>
    </row>
    <row r="97">
      <c r="A97" s="6" t="n"/>
      <c r="B97" s="7" t="n"/>
      <c r="C97" s="7" t="n"/>
      <c r="D97" s="7" t="n"/>
      <c r="E97" s="8" t="n"/>
      <c r="F97" s="7" t="n"/>
      <c r="G97" s="9">
        <f>IF(N(B97)=0,"",ROUND(B97*VLOOKUP(B97,Taxas!$A$6:$C$10,2,TRUE)+IF(B97&lt;Taxas!$A$7,B97/2,VLOOKUP(B97,Taxas!$A$6:$C$10,3,TRUE)),2)+N(F97))</f>
        <v/>
      </c>
      <c r="H97" s="9">
        <f>IF(G97="","",B97-G97-N(C97)-N(D97)-ROUND(B97*N(E97),2))</f>
        <v/>
      </c>
      <c r="I97" s="10">
        <f>IF(H97="","",H97/B97)</f>
        <v/>
      </c>
      <c r="J97" s="11">
        <f>IF(I97="","",IF(I97&lt;=0,"Sem margem",ROUNDUP(1/I97,2)))</f>
        <v/>
      </c>
      <c r="K97" s="9">
        <f>IF(H97="","",MAX(H97,0))</f>
        <v/>
      </c>
      <c r="L97" s="8" t="n"/>
      <c r="M97" s="11">
        <f>IF(OR(I97="",L97=""),"",IF(I97-L97&lt;=0,"Margem não comporta",ROUNDUP(1/(I97-L97),2)))</f>
        <v/>
      </c>
      <c r="N97" s="12" t="n"/>
      <c r="O97" s="13">
        <f>IF(OR(N(N97)=0,J97=""),"",IF(NOT(ISNUMBER(J97)),"Sem margem para anunciar",IF(N97&lt;J97,"Abaixo do mínimo: o anúncio custa mais que a margem",IF(AND(ISNUMBER(M97),N97&lt;M97),"Cobre a margem, abaixo do seu lucro alvo","No alvo ou acima"))))</f>
        <v/>
      </c>
    </row>
    <row r="98">
      <c r="A98" s="6" t="n"/>
      <c r="B98" s="7" t="n"/>
      <c r="C98" s="7" t="n"/>
      <c r="D98" s="7" t="n"/>
      <c r="E98" s="8" t="n"/>
      <c r="F98" s="7" t="n"/>
      <c r="G98" s="9">
        <f>IF(N(B98)=0,"",ROUND(B98*VLOOKUP(B98,Taxas!$A$6:$C$10,2,TRUE)+IF(B98&lt;Taxas!$A$7,B98/2,VLOOKUP(B98,Taxas!$A$6:$C$10,3,TRUE)),2)+N(F98))</f>
        <v/>
      </c>
      <c r="H98" s="9">
        <f>IF(G98="","",B98-G98-N(C98)-N(D98)-ROUND(B98*N(E98),2))</f>
        <v/>
      </c>
      <c r="I98" s="10">
        <f>IF(H98="","",H98/B98)</f>
        <v/>
      </c>
      <c r="J98" s="11">
        <f>IF(I98="","",IF(I98&lt;=0,"Sem margem",ROUNDUP(1/I98,2)))</f>
        <v/>
      </c>
      <c r="K98" s="9">
        <f>IF(H98="","",MAX(H98,0))</f>
        <v/>
      </c>
      <c r="L98" s="8" t="n"/>
      <c r="M98" s="11">
        <f>IF(OR(I98="",L98=""),"",IF(I98-L98&lt;=0,"Margem não comporta",ROUNDUP(1/(I98-L98),2)))</f>
        <v/>
      </c>
      <c r="N98" s="12" t="n"/>
      <c r="O98" s="13">
        <f>IF(OR(N(N98)=0,J98=""),"",IF(NOT(ISNUMBER(J98)),"Sem margem para anunciar",IF(N98&lt;J98,"Abaixo do mínimo: o anúncio custa mais que a margem",IF(AND(ISNUMBER(M98),N98&lt;M98),"Cobre a margem, abaixo do seu lucro alvo","No alvo ou acima"))))</f>
        <v/>
      </c>
    </row>
    <row r="99">
      <c r="A99" s="6" t="n"/>
      <c r="B99" s="7" t="n"/>
      <c r="C99" s="7" t="n"/>
      <c r="D99" s="7" t="n"/>
      <c r="E99" s="8" t="n"/>
      <c r="F99" s="7" t="n"/>
      <c r="G99" s="9">
        <f>IF(N(B99)=0,"",ROUND(B99*VLOOKUP(B99,Taxas!$A$6:$C$10,2,TRUE)+IF(B99&lt;Taxas!$A$7,B99/2,VLOOKUP(B99,Taxas!$A$6:$C$10,3,TRUE)),2)+N(F99))</f>
        <v/>
      </c>
      <c r="H99" s="9">
        <f>IF(G99="","",B99-G99-N(C99)-N(D99)-ROUND(B99*N(E99),2))</f>
        <v/>
      </c>
      <c r="I99" s="10">
        <f>IF(H99="","",H99/B99)</f>
        <v/>
      </c>
      <c r="J99" s="11">
        <f>IF(I99="","",IF(I99&lt;=0,"Sem margem",ROUNDUP(1/I99,2)))</f>
        <v/>
      </c>
      <c r="K99" s="9">
        <f>IF(H99="","",MAX(H99,0))</f>
        <v/>
      </c>
      <c r="L99" s="8" t="n"/>
      <c r="M99" s="11">
        <f>IF(OR(I99="",L99=""),"",IF(I99-L99&lt;=0,"Margem não comporta",ROUNDUP(1/(I99-L99),2)))</f>
        <v/>
      </c>
      <c r="N99" s="12" t="n"/>
      <c r="O99" s="13">
        <f>IF(OR(N(N99)=0,J99=""),"",IF(NOT(ISNUMBER(J99)),"Sem margem para anunciar",IF(N99&lt;J99,"Abaixo do mínimo: o anúncio custa mais que a margem",IF(AND(ISNUMBER(M99),N99&lt;M99),"Cobre a margem, abaixo do seu lucro alvo","No alvo ou acima"))))</f>
        <v/>
      </c>
    </row>
    <row r="100">
      <c r="A100" s="6" t="n"/>
      <c r="B100" s="7" t="n"/>
      <c r="C100" s="7" t="n"/>
      <c r="D100" s="7" t="n"/>
      <c r="E100" s="8" t="n"/>
      <c r="F100" s="7" t="n"/>
      <c r="G100" s="9">
        <f>IF(N(B100)=0,"",ROUND(B100*VLOOKUP(B100,Taxas!$A$6:$C$10,2,TRUE)+IF(B100&lt;Taxas!$A$7,B100/2,VLOOKUP(B100,Taxas!$A$6:$C$10,3,TRUE)),2)+N(F100))</f>
        <v/>
      </c>
      <c r="H100" s="9">
        <f>IF(G100="","",B100-G100-N(C100)-N(D100)-ROUND(B100*N(E100),2))</f>
        <v/>
      </c>
      <c r="I100" s="10">
        <f>IF(H100="","",H100/B100)</f>
        <v/>
      </c>
      <c r="J100" s="11">
        <f>IF(I100="","",IF(I100&lt;=0,"Sem margem",ROUNDUP(1/I100,2)))</f>
        <v/>
      </c>
      <c r="K100" s="9">
        <f>IF(H100="","",MAX(H100,0))</f>
        <v/>
      </c>
      <c r="L100" s="8" t="n"/>
      <c r="M100" s="11">
        <f>IF(OR(I100="",L100=""),"",IF(I100-L100&lt;=0,"Margem não comporta",ROUNDUP(1/(I100-L100),2)))</f>
        <v/>
      </c>
      <c r="N100" s="12" t="n"/>
      <c r="O100" s="13">
        <f>IF(OR(N(N100)=0,J100=""),"",IF(NOT(ISNUMBER(J100)),"Sem margem para anunciar",IF(N100&lt;J100,"Abaixo do mínimo: o anúncio custa mais que a margem",IF(AND(ISNUMBER(M100),N100&lt;M100),"Cobre a margem, abaixo do seu lucro alvo","No alvo ou acima"))))</f>
        <v/>
      </c>
    </row>
    <row r="101">
      <c r="A101" s="6" t="n"/>
      <c r="B101" s="7" t="n"/>
      <c r="C101" s="7" t="n"/>
      <c r="D101" s="7" t="n"/>
      <c r="E101" s="8" t="n"/>
      <c r="F101" s="7" t="n"/>
      <c r="G101" s="9">
        <f>IF(N(B101)=0,"",ROUND(B101*VLOOKUP(B101,Taxas!$A$6:$C$10,2,TRUE)+IF(B101&lt;Taxas!$A$7,B101/2,VLOOKUP(B101,Taxas!$A$6:$C$10,3,TRUE)),2)+N(F101))</f>
        <v/>
      </c>
      <c r="H101" s="9">
        <f>IF(G101="","",B101-G101-N(C101)-N(D101)-ROUND(B101*N(E101),2))</f>
        <v/>
      </c>
      <c r="I101" s="10">
        <f>IF(H101="","",H101/B101)</f>
        <v/>
      </c>
      <c r="J101" s="11">
        <f>IF(I101="","",IF(I101&lt;=0,"Sem margem",ROUNDUP(1/I101,2)))</f>
        <v/>
      </c>
      <c r="K101" s="9">
        <f>IF(H101="","",MAX(H101,0))</f>
        <v/>
      </c>
      <c r="L101" s="8" t="n"/>
      <c r="M101" s="11">
        <f>IF(OR(I101="",L101=""),"",IF(I101-L101&lt;=0,"Margem não comporta",ROUNDUP(1/(I101-L101),2)))</f>
        <v/>
      </c>
      <c r="N101" s="12" t="n"/>
      <c r="O101" s="13">
        <f>IF(OR(N(N101)=0,J101=""),"",IF(NOT(ISNUMBER(J101)),"Sem margem para anunciar",IF(N101&lt;J101,"Abaixo do mínimo: o anúncio custa mais que a margem",IF(AND(ISNUMBER(M101),N101&lt;M101),"Cobre a margem, abaixo do seu lucro alvo","No alvo ou acima"))))</f>
        <v/>
      </c>
    </row>
    <row r="102">
      <c r="A102" s="6" t="n"/>
      <c r="B102" s="7" t="n"/>
      <c r="C102" s="7" t="n"/>
      <c r="D102" s="7" t="n"/>
      <c r="E102" s="8" t="n"/>
      <c r="F102" s="7" t="n"/>
      <c r="G102" s="9">
        <f>IF(N(B102)=0,"",ROUND(B102*VLOOKUP(B102,Taxas!$A$6:$C$10,2,TRUE)+IF(B102&lt;Taxas!$A$7,B102/2,VLOOKUP(B102,Taxas!$A$6:$C$10,3,TRUE)),2)+N(F102))</f>
        <v/>
      </c>
      <c r="H102" s="9">
        <f>IF(G102="","",B102-G102-N(C102)-N(D102)-ROUND(B102*N(E102),2))</f>
        <v/>
      </c>
      <c r="I102" s="10">
        <f>IF(H102="","",H102/B102)</f>
        <v/>
      </c>
      <c r="J102" s="11">
        <f>IF(I102="","",IF(I102&lt;=0,"Sem margem",ROUNDUP(1/I102,2)))</f>
        <v/>
      </c>
      <c r="K102" s="9">
        <f>IF(H102="","",MAX(H102,0))</f>
        <v/>
      </c>
      <c r="L102" s="8" t="n"/>
      <c r="M102" s="11">
        <f>IF(OR(I102="",L102=""),"",IF(I102-L102&lt;=0,"Margem não comporta",ROUNDUP(1/(I102-L102),2)))</f>
        <v/>
      </c>
      <c r="N102" s="12" t="n"/>
      <c r="O102" s="13">
        <f>IF(OR(N(N102)=0,J102=""),"",IF(NOT(ISNUMBER(J102)),"Sem margem para anunciar",IF(N102&lt;J102,"Abaixo do mínimo: o anúncio custa mais que a margem",IF(AND(ISNUMBER(M102),N102&lt;M102),"Cobre a margem, abaixo do seu lucro alvo","No alvo ou acima"))))</f>
        <v/>
      </c>
    </row>
    <row r="103">
      <c r="A103" s="6" t="n"/>
      <c r="B103" s="7" t="n"/>
      <c r="C103" s="7" t="n"/>
      <c r="D103" s="7" t="n"/>
      <c r="E103" s="8" t="n"/>
      <c r="F103" s="7" t="n"/>
      <c r="G103" s="9">
        <f>IF(N(B103)=0,"",ROUND(B103*VLOOKUP(B103,Taxas!$A$6:$C$10,2,TRUE)+IF(B103&lt;Taxas!$A$7,B103/2,VLOOKUP(B103,Taxas!$A$6:$C$10,3,TRUE)),2)+N(F103))</f>
        <v/>
      </c>
      <c r="H103" s="9">
        <f>IF(G103="","",B103-G103-N(C103)-N(D103)-ROUND(B103*N(E103),2))</f>
        <v/>
      </c>
      <c r="I103" s="10">
        <f>IF(H103="","",H103/B103)</f>
        <v/>
      </c>
      <c r="J103" s="11">
        <f>IF(I103="","",IF(I103&lt;=0,"Sem margem",ROUNDUP(1/I103,2)))</f>
        <v/>
      </c>
      <c r="K103" s="9">
        <f>IF(H103="","",MAX(H103,0))</f>
        <v/>
      </c>
      <c r="L103" s="8" t="n"/>
      <c r="M103" s="11">
        <f>IF(OR(I103="",L103=""),"",IF(I103-L103&lt;=0,"Margem não comporta",ROUNDUP(1/(I103-L103),2)))</f>
        <v/>
      </c>
      <c r="N103" s="12" t="n"/>
      <c r="O103" s="13">
        <f>IF(OR(N(N103)=0,J103=""),"",IF(NOT(ISNUMBER(J103)),"Sem margem para anunciar",IF(N103&lt;J103,"Abaixo do mínimo: o anúncio custa mais que a margem",IF(AND(ISNUMBER(M103),N103&lt;M103),"Cobre a margem, abaixo do seu lucro alvo","No alvo ou acima"))))</f>
        <v/>
      </c>
    </row>
    <row r="104">
      <c r="A104" s="6" t="n"/>
      <c r="B104" s="7" t="n"/>
      <c r="C104" s="7" t="n"/>
      <c r="D104" s="7" t="n"/>
      <c r="E104" s="8" t="n"/>
      <c r="F104" s="7" t="n"/>
      <c r="G104" s="9">
        <f>IF(N(B104)=0,"",ROUND(B104*VLOOKUP(B104,Taxas!$A$6:$C$10,2,TRUE)+IF(B104&lt;Taxas!$A$7,B104/2,VLOOKUP(B104,Taxas!$A$6:$C$10,3,TRUE)),2)+N(F104))</f>
        <v/>
      </c>
      <c r="H104" s="9">
        <f>IF(G104="","",B104-G104-N(C104)-N(D104)-ROUND(B104*N(E104),2))</f>
        <v/>
      </c>
      <c r="I104" s="10">
        <f>IF(H104="","",H104/B104)</f>
        <v/>
      </c>
      <c r="J104" s="11">
        <f>IF(I104="","",IF(I104&lt;=0,"Sem margem",ROUNDUP(1/I104,2)))</f>
        <v/>
      </c>
      <c r="K104" s="9">
        <f>IF(H104="","",MAX(H104,0))</f>
        <v/>
      </c>
      <c r="L104" s="8" t="n"/>
      <c r="M104" s="11">
        <f>IF(OR(I104="",L104=""),"",IF(I104-L104&lt;=0,"Margem não comporta",ROUNDUP(1/(I104-L104),2)))</f>
        <v/>
      </c>
      <c r="N104" s="12" t="n"/>
      <c r="O104" s="13">
        <f>IF(OR(N(N104)=0,J104=""),"",IF(NOT(ISNUMBER(J104)),"Sem margem para anunciar",IF(N104&lt;J104,"Abaixo do mínimo: o anúncio custa mais que a margem",IF(AND(ISNUMBER(M104),N104&lt;M104),"Cobre a margem, abaixo do seu lucro alvo","No alvo ou acima"))))</f>
        <v/>
      </c>
    </row>
  </sheetData>
  <conditionalFormatting sqref="O5:O104">
    <cfRule type="expression" priority="1" dxfId="0">
      <formula>OR(LEFT(O5,6)="Abaixo",LEFT(O5,3)="Sem")</formula>
    </cfRule>
    <cfRule type="expression" priority="2" dxfId="1">
      <formula>LEFT(O5,2)="No"</formula>
    </cfRule>
  </conditionalFormatting>
  <conditionalFormatting sqref="H5:H104">
    <cfRule type="expression" priority="3" dxfId="2">
      <formula>AND(ISNUMBER(H5),H5&lt;=0)</formula>
    </cfRule>
  </conditionalFormatting>
  <dataValidations count="1">
    <dataValidation sqref="E5:E104 L5:L104" showDropDown="0" showInputMessage="0" showErrorMessage="1" allowBlank="1" errorTitle="Porcentagem" error="Digite uma porcentagem entre 0% e 90%, por exemplo 6%." type="decimal" operator="between">
      <formula1>0</formula1>
      <formula2>0.9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2" customWidth="1" min="3" max="3"/>
    <col width="60" customWidth="1" min="4" max="4"/>
  </cols>
  <sheetData>
    <row r="1" ht="24" customHeight="1">
      <c r="A1" s="1" t="inlineStr">
        <is>
          <t>Comissão da Shopee para vendedor CNPJ (referência)</t>
        </is>
      </c>
    </row>
    <row r="2">
      <c r="A2" s="2" t="inlineStr">
        <is>
          <t>Tabela em vigor desde 01/10/2026, conferida em 19/10/2026 em seller.shopee.com.br/edu/article/26839. Pode mudar: confira antes de usar.</t>
        </is>
      </c>
    </row>
    <row r="4">
      <c r="A4" s="2" t="inlineStr">
        <is>
          <t>A planilha usa esta tabela. Se a Shopee mudar a comissão, altere aqui.</t>
        </is>
      </c>
    </row>
    <row r="5" ht="46" customHeight="1">
      <c r="A5" s="5" t="inlineStr">
        <is>
          <t>Preço a partir de (R$)</t>
        </is>
      </c>
      <c r="B5" s="5" t="inlineStr">
        <is>
          <t>Comissão (%)</t>
        </is>
      </c>
      <c r="C5" s="5" t="inlineStr">
        <is>
          <t>Taxa fixa por item (R$)</t>
        </is>
      </c>
      <c r="D5" s="5" t="inlineStr">
        <is>
          <t>Observação</t>
        </is>
      </c>
    </row>
    <row r="6">
      <c r="A6" s="14" t="n">
        <v>0</v>
      </c>
      <c r="B6" s="15" t="n">
        <v>0.2</v>
      </c>
      <c r="C6" s="14" t="n">
        <v>0</v>
      </c>
      <c r="D6" s="13" t="inlineStr">
        <is>
          <t>Abaixo de R$ 9: a taxa fixa é metade do preço (a planilha calcula sozinha). A página 18483 da Shopee ainda diz R$ 8.</t>
        </is>
      </c>
    </row>
    <row r="7">
      <c r="A7" s="14" t="n">
        <v>9</v>
      </c>
      <c r="B7" s="15" t="n">
        <v>0.2</v>
      </c>
      <c r="C7" s="14" t="n">
        <v>4.5</v>
      </c>
      <c r="D7" s="13" t="inlineStr">
        <is>
          <t>De R$ 9 a R$ 79,99. Sem subsídio Pix.</t>
        </is>
      </c>
    </row>
    <row r="8">
      <c r="A8" s="14" t="n">
        <v>80</v>
      </c>
      <c r="B8" s="15" t="n">
        <v>0.14</v>
      </c>
      <c r="C8" s="14" t="n">
        <v>16</v>
      </c>
      <c r="D8" s="13" t="inlineStr">
        <is>
          <t>De R$ 80 a R$ 99,99. Subsídio Pix de 5% para o comprador.</t>
        </is>
      </c>
    </row>
    <row r="9">
      <c r="A9" s="14" t="n">
        <v>100</v>
      </c>
      <c r="B9" s="15" t="n">
        <v>0.14</v>
      </c>
      <c r="C9" s="14" t="n">
        <v>20</v>
      </c>
      <c r="D9" s="13" t="inlineStr">
        <is>
          <t>De R$ 100 a R$ 199,99. Subsídio Pix de 5%.</t>
        </is>
      </c>
    </row>
    <row r="10">
      <c r="A10" s="14" t="n">
        <v>200</v>
      </c>
      <c r="B10" s="15" t="n">
        <v>0.14</v>
      </c>
      <c r="C10" s="14" t="n">
        <v>26</v>
      </c>
      <c r="D10" s="13" t="inlineStr">
        <is>
          <t>A partir de R$ 200. Subsídio Pix de 5% até R$ 499,99 e de até 8% acima de R$ 500.</t>
        </is>
      </c>
    </row>
    <row r="12">
      <c r="A12" s="2" t="inlineStr">
        <is>
          <t>A comissão já inclui a taxa de transação e é cobrada só sobre o valor do produto, não sobre o frete.</t>
        </is>
      </c>
    </row>
    <row r="13">
      <c r="A13" s="2" t="inlineStr">
        <is>
          <t>Vendedor CPF: adicional de R$ 3,00 por item para quem passou de 450 pedidos em 90 dias (menor em itens abaixo de R$ 12). Digite na coluna «Adicional CPF».</t>
        </is>
      </c>
    </row>
    <row r="14">
      <c r="A14" s="2" t="inlineStr">
        <is>
          <t>Subsídio Pix: segundo a Shopee, o desconto no Pix não muda o valor líquido que você recebe por item.</t>
        </is>
      </c>
    </row>
    <row r="15">
      <c r="A15" s="2" t="inlineStr">
        <is>
          <t>Fontes: seller.shopee.com.br/edu/article/26839 e /18483 (Centro de Educação do Vendedor); ads.shopee.com.br/learn/faq/329/1951. Lidas em 19/10/2026.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NovaPocket</dc:creator>
  <dc:title>Calculadora de ROAS mínimo para Shopee Ads 2026</dc:title>
  <dc:subject>Planilha grátis: margem antes dos anúncios, ROAS mínimo e ROAS alvo</dc:subject>
  <dcterms:created xsi:type="dcterms:W3CDTF">2026-10-19T03:44:15Z</dcterms:created>
  <dcterms:modified xsi:type="dcterms:W3CDTF">2026-10-19T03:44:15Z</dcterms:modified>
  <cp:lastModifiedBy>NovaPocket</cp:lastModifiedBy>
</cp:coreProperties>
</file>